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codeName="ThisWorkbook" defaultThemeVersion="166925"/>
  <mc:AlternateContent xmlns:mc="http://schemas.openxmlformats.org/markup-compatibility/2006">
    <mc:Choice Requires="x15">
      <x15ac:absPath xmlns:x15ac="http://schemas.microsoft.com/office/spreadsheetml/2010/11/ac" url="C:\Users\Bremni Thevarajan\Desktop\Regranting 2024\Budget template\"/>
    </mc:Choice>
  </mc:AlternateContent>
  <xr:revisionPtr revIDLastSave="0" documentId="13_ncr:1_{80B67C83-42B9-4CB6-9CDF-6B36775C1034}" xr6:coauthVersionLast="47" xr6:coauthVersionMax="47" xr10:uidLastSave="{00000000-0000-0000-0000-000000000000}"/>
  <bookViews>
    <workbookView xWindow="28680" yWindow="-120" windowWidth="25440" windowHeight="15990" tabRatio="598" firstSheet="3" activeTab="3" xr2:uid="{7CEBD221-3FCE-475C-91FC-E5FB80B93FC3}"/>
  </bookViews>
  <sheets>
    <sheet name="ID form" sheetId="1" r:id="rId1"/>
    <sheet name="List of Activities" sheetId="11" r:id="rId2"/>
    <sheet name="Forecast Budget Calculation" sheetId="2" r:id="rId3"/>
    <sheet name="Budget form" sheetId="3" r:id="rId4"/>
    <sheet name="Budget per Activity" sheetId="4" r:id="rId5"/>
    <sheet name="GANTT" sheetId="10" r:id="rId6"/>
  </sheets>
  <definedNames>
    <definedName name="_xlnm._FilterDatabase" localSheetId="2" hidden="1">'Forecast Budget Calculation'!$A$18:$H$270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2" l="1"/>
  <c r="M5" i="2" l="1"/>
  <c r="W268" i="2" l="1"/>
  <c r="W267" i="2"/>
  <c r="W266" i="2"/>
  <c r="W265" i="2"/>
  <c r="W264" i="2"/>
  <c r="W263" i="2"/>
  <c r="W262" i="2"/>
  <c r="W259" i="2"/>
  <c r="W258" i="2"/>
  <c r="W257" i="2"/>
  <c r="W255" i="2"/>
  <c r="G61" i="2"/>
  <c r="G60" i="2"/>
  <c r="G59" i="2"/>
  <c r="G58" i="2"/>
  <c r="G57" i="2"/>
  <c r="G56" i="2"/>
  <c r="G55" i="2"/>
  <c r="G54" i="2"/>
  <c r="G53" i="2"/>
  <c r="G52" i="2"/>
  <c r="G51" i="2"/>
  <c r="G50" i="2"/>
  <c r="G49" i="2"/>
  <c r="G48" i="2"/>
  <c r="G47" i="2"/>
  <c r="D7" i="2" s="1"/>
  <c r="G46" i="2"/>
  <c r="D6" i="2" s="1"/>
  <c r="G45" i="2"/>
  <c r="W260" i="2" s="1"/>
  <c r="G44" i="2"/>
  <c r="G43" i="2"/>
  <c r="G42" i="2"/>
  <c r="G41" i="2"/>
  <c r="G40" i="2"/>
  <c r="G39" i="2"/>
  <c r="G38" i="2"/>
  <c r="G37" i="2"/>
  <c r="G36" i="2"/>
  <c r="G35" i="2"/>
  <c r="G34" i="2"/>
  <c r="G33" i="2"/>
  <c r="W256" i="2" s="1"/>
  <c r="G32" i="2"/>
  <c r="G31" i="2"/>
  <c r="G30" i="2"/>
  <c r="G29" i="2"/>
  <c r="G28" i="2"/>
  <c r="G27" i="2"/>
  <c r="G26" i="2"/>
  <c r="G25" i="2"/>
  <c r="G24" i="2"/>
  <c r="G23" i="2"/>
  <c r="W254" i="2" s="1"/>
  <c r="G22" i="2"/>
  <c r="G21" i="2"/>
  <c r="G20" i="2"/>
  <c r="D5" i="2" l="1"/>
  <c r="N258" i="2"/>
  <c r="D8" i="2"/>
  <c r="W261" i="2"/>
  <c r="D4" i="2" l="1"/>
  <c r="E4" i="2" s="1"/>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Z268" i="2"/>
  <c r="Z267" i="2"/>
  <c r="Z266" i="2"/>
  <c r="Z265" i="2"/>
  <c r="Z264" i="2"/>
  <c r="Z263" i="2"/>
  <c r="Z262" i="2"/>
  <c r="Z261" i="2"/>
  <c r="Z260" i="2"/>
  <c r="Z259" i="2"/>
  <c r="Z258" i="2"/>
  <c r="Z257" i="2"/>
  <c r="Z256" i="2"/>
  <c r="Z255" i="2"/>
  <c r="Z254" i="2"/>
  <c r="S268" i="2"/>
  <c r="S267" i="2"/>
  <c r="S266" i="2"/>
  <c r="S265" i="2"/>
  <c r="S264" i="2"/>
  <c r="S263" i="2"/>
  <c r="S262" i="2"/>
  <c r="S261" i="2"/>
  <c r="S260" i="2"/>
  <c r="S259" i="2"/>
  <c r="S258" i="2"/>
  <c r="S257" i="2"/>
  <c r="S256" i="2"/>
  <c r="S255" i="2"/>
  <c r="S254" i="2"/>
  <c r="R255" i="2" l="1"/>
  <c r="R256" i="2"/>
  <c r="R257" i="2"/>
  <c r="R258" i="2"/>
  <c r="R259" i="2"/>
  <c r="R260" i="2"/>
  <c r="R261" i="2"/>
  <c r="R262" i="2"/>
  <c r="R263" i="2"/>
  <c r="R264" i="2"/>
  <c r="R265" i="2"/>
  <c r="R266" i="2"/>
  <c r="R267" i="2"/>
  <c r="R268" i="2"/>
  <c r="D21" i="4" l="1"/>
  <c r="D19" i="4"/>
  <c r="D18" i="4"/>
  <c r="D22" i="4"/>
  <c r="D25" i="4"/>
  <c r="D17" i="4"/>
  <c r="D20" i="4"/>
  <c r="D24" i="4"/>
  <c r="D16" i="4"/>
  <c r="D23" i="4"/>
  <c r="D15" i="4"/>
  <c r="D14" i="4"/>
  <c r="D13" i="4"/>
  <c r="D12" i="4"/>
  <c r="R254" i="2" l="1"/>
  <c r="H13" i="2"/>
  <c r="D11" i="4" l="1"/>
  <c r="E6" i="2"/>
  <c r="D9" i="2"/>
  <c r="D10" i="2" s="1"/>
  <c r="E26" i="4"/>
  <c r="Y268" i="2" l="1"/>
  <c r="C25" i="4" s="1"/>
  <c r="Y267" i="2"/>
  <c r="C24" i="4" s="1"/>
  <c r="Y266" i="2"/>
  <c r="C23" i="4" s="1"/>
  <c r="Y265" i="2"/>
  <c r="C22" i="4" s="1"/>
  <c r="Y264" i="2"/>
  <c r="C21" i="4" s="1"/>
  <c r="I25" i="4"/>
  <c r="I24" i="4"/>
  <c r="I23" i="4"/>
  <c r="I22" i="4"/>
  <c r="V268" i="2"/>
  <c r="H25" i="4" s="1"/>
  <c r="V267" i="2"/>
  <c r="H24" i="4" s="1"/>
  <c r="V266" i="2"/>
  <c r="H23" i="4" s="1"/>
  <c r="V265" i="2"/>
  <c r="H22" i="4" s="1"/>
  <c r="U268" i="2"/>
  <c r="G25" i="4" s="1"/>
  <c r="U267" i="2"/>
  <c r="G24" i="4" s="1"/>
  <c r="U266" i="2"/>
  <c r="G23" i="4" s="1"/>
  <c r="U265" i="2"/>
  <c r="G22" i="4" s="1"/>
  <c r="T268" i="2"/>
  <c r="T267" i="2"/>
  <c r="T266" i="2"/>
  <c r="T265" i="2"/>
  <c r="F22" i="4" l="1"/>
  <c r="X265" i="2"/>
  <c r="J22" i="4" s="1"/>
  <c r="F23" i="4"/>
  <c r="X266" i="2"/>
  <c r="J23" i="4" s="1"/>
  <c r="F25" i="4"/>
  <c r="X268" i="2"/>
  <c r="J25" i="4" s="1"/>
  <c r="F24" i="4"/>
  <c r="X267" i="2"/>
  <c r="J24" i="4" s="1"/>
  <c r="N254" i="2"/>
  <c r="K25" i="4" l="1"/>
  <c r="K24" i="4"/>
  <c r="K23" i="4"/>
  <c r="K22" i="4"/>
  <c r="N255" i="2"/>
  <c r="B4" i="3" s="1"/>
  <c r="Y263" i="2"/>
  <c r="C20" i="4" s="1"/>
  <c r="Y262" i="2"/>
  <c r="C19" i="4" s="1"/>
  <c r="Y261" i="2"/>
  <c r="C18" i="4" s="1"/>
  <c r="Y260" i="2"/>
  <c r="C17" i="4" s="1"/>
  <c r="Y259" i="2"/>
  <c r="C16" i="4" s="1"/>
  <c r="Y258" i="2"/>
  <c r="C15" i="4" s="1"/>
  <c r="Y257" i="2"/>
  <c r="C14" i="4" s="1"/>
  <c r="Y256" i="2"/>
  <c r="C13" i="4" s="1"/>
  <c r="Y255" i="2"/>
  <c r="C12" i="4" s="1"/>
  <c r="Y254" i="2"/>
  <c r="C11" i="4" s="1"/>
  <c r="I21" i="4"/>
  <c r="I20" i="4"/>
  <c r="I19" i="4"/>
  <c r="I18" i="4"/>
  <c r="I17" i="4"/>
  <c r="I16" i="4"/>
  <c r="V264" i="2"/>
  <c r="H21" i="4" s="1"/>
  <c r="V263" i="2"/>
  <c r="H20" i="4" s="1"/>
  <c r="V262" i="2"/>
  <c r="H19" i="4" s="1"/>
  <c r="V261" i="2"/>
  <c r="H18" i="4" s="1"/>
  <c r="V260" i="2"/>
  <c r="H17" i="4" s="1"/>
  <c r="V259" i="2"/>
  <c r="H16" i="4" s="1"/>
  <c r="V258" i="2"/>
  <c r="H15" i="4" s="1"/>
  <c r="V257" i="2"/>
  <c r="H14" i="4" s="1"/>
  <c r="V256" i="2"/>
  <c r="H13" i="4" s="1"/>
  <c r="V255" i="2"/>
  <c r="H12" i="4" s="1"/>
  <c r="U264" i="2"/>
  <c r="G21" i="4" s="1"/>
  <c r="U263" i="2"/>
  <c r="G20" i="4" s="1"/>
  <c r="U262" i="2"/>
  <c r="G19" i="4" s="1"/>
  <c r="U261" i="2"/>
  <c r="G18" i="4" s="1"/>
  <c r="U260" i="2"/>
  <c r="G17" i="4" s="1"/>
  <c r="U259" i="2"/>
  <c r="G16" i="4" s="1"/>
  <c r="U258" i="2"/>
  <c r="G15" i="4" s="1"/>
  <c r="U257" i="2"/>
  <c r="G14" i="4" s="1"/>
  <c r="U256" i="2"/>
  <c r="G13" i="4" s="1"/>
  <c r="U255" i="2"/>
  <c r="G12" i="4" s="1"/>
  <c r="T264" i="2"/>
  <c r="T263" i="2"/>
  <c r="T262" i="2"/>
  <c r="T261" i="2"/>
  <c r="T260" i="2"/>
  <c r="T259" i="2"/>
  <c r="T258" i="2"/>
  <c r="T257" i="2"/>
  <c r="T256" i="2"/>
  <c r="T255" i="2"/>
  <c r="F12" i="4" l="1"/>
  <c r="X255" i="2"/>
  <c r="J12" i="4" s="1"/>
  <c r="F20" i="4"/>
  <c r="X263" i="2"/>
  <c r="J20" i="4" s="1"/>
  <c r="F13" i="4"/>
  <c r="X256" i="2"/>
  <c r="J13" i="4" s="1"/>
  <c r="F21" i="4"/>
  <c r="X264" i="2"/>
  <c r="J21" i="4" s="1"/>
  <c r="F15" i="4"/>
  <c r="X258" i="2"/>
  <c r="J15" i="4" s="1"/>
  <c r="F14" i="4"/>
  <c r="X257" i="2"/>
  <c r="J14" i="4" s="1"/>
  <c r="F16" i="4"/>
  <c r="X259" i="2"/>
  <c r="J16" i="4" s="1"/>
  <c r="F19" i="4"/>
  <c r="X262" i="2"/>
  <c r="J19" i="4" s="1"/>
  <c r="F17" i="4"/>
  <c r="X260" i="2"/>
  <c r="J17" i="4" s="1"/>
  <c r="F18" i="4"/>
  <c r="X261" i="2"/>
  <c r="J18" i="4" s="1"/>
  <c r="C26" i="4"/>
  <c r="I12" i="4"/>
  <c r="I11" i="4"/>
  <c r="V254" i="2"/>
  <c r="H11" i="4" s="1"/>
  <c r="H26" i="4" s="1"/>
  <c r="I15" i="4"/>
  <c r="N256" i="2"/>
  <c r="I14" i="4"/>
  <c r="U254" i="2"/>
  <c r="G11" i="4" s="1"/>
  <c r="G26" i="4" s="1"/>
  <c r="D4" i="3"/>
  <c r="T254" i="2"/>
  <c r="N257" i="2"/>
  <c r="I13" i="4"/>
  <c r="N259" i="2" l="1"/>
  <c r="E4" i="3" s="1"/>
  <c r="K16" i="4"/>
  <c r="K19" i="4"/>
  <c r="K17" i="4"/>
  <c r="K20" i="4"/>
  <c r="K21" i="4"/>
  <c r="K18" i="4"/>
  <c r="F11" i="4"/>
  <c r="F26" i="4" s="1"/>
  <c r="C6" i="3" s="1"/>
  <c r="X254" i="2"/>
  <c r="J11" i="4" s="1"/>
  <c r="K13" i="4"/>
  <c r="K14" i="4"/>
  <c r="K12" i="4"/>
  <c r="K15" i="4"/>
  <c r="D26" i="4"/>
  <c r="B6" i="3" s="1"/>
  <c r="I26" i="4"/>
  <c r="D6" i="3" s="1"/>
  <c r="C4" i="3"/>
  <c r="K11" i="4" l="1"/>
  <c r="K26" i="4" s="1"/>
  <c r="F6" i="3" s="1"/>
  <c r="F4" i="3"/>
  <c r="J26" i="4"/>
  <c r="E6" i="3" s="1"/>
  <c r="F10" i="2"/>
  <c r="G4" i="3" l="1"/>
  <c r="L26" i="4"/>
  <c r="D11" i="2"/>
  <c r="F11" i="2" s="1"/>
</calcChain>
</file>

<file path=xl/sharedStrings.xml><?xml version="1.0" encoding="utf-8"?>
<sst xmlns="http://schemas.openxmlformats.org/spreadsheetml/2006/main" count="161" uniqueCount="140">
  <si>
    <t>IDENTIFICATION FORM</t>
  </si>
  <si>
    <t>Legal name of the organisation</t>
  </si>
  <si>
    <t>Official address</t>
  </si>
  <si>
    <t>Priority</t>
  </si>
  <si>
    <t>Activity No</t>
  </si>
  <si>
    <t>Activity Title</t>
  </si>
  <si>
    <t xml:space="preserve">FORECAST BUDGET CALCULATION                                                                                                                                                          
</t>
  </si>
  <si>
    <t>A1</t>
  </si>
  <si>
    <t>Activity 1</t>
  </si>
  <si>
    <t xml:space="preserve">
</t>
  </si>
  <si>
    <t>A2</t>
  </si>
  <si>
    <t>Activity 2</t>
  </si>
  <si>
    <t>Estimated Expenditure</t>
  </si>
  <si>
    <t>B1</t>
  </si>
  <si>
    <t>Activity 3</t>
  </si>
  <si>
    <t>accommodation</t>
  </si>
  <si>
    <t>A</t>
  </si>
  <si>
    <t>A1 - Employees or equivalent</t>
  </si>
  <si>
    <t>B2</t>
  </si>
  <si>
    <t>Activity 4</t>
  </si>
  <si>
    <t>subsistence</t>
  </si>
  <si>
    <t xml:space="preserve">Kindly foresee costs in the correct heading and sub-heading. </t>
  </si>
  <si>
    <t>A2 - Natural persons under direct contract and seconded persons</t>
  </si>
  <si>
    <t>B3</t>
  </si>
  <si>
    <t>Activity 5</t>
  </si>
  <si>
    <t>B</t>
  </si>
  <si>
    <t>B1 - Direct travel costs</t>
  </si>
  <si>
    <t>Activity 6</t>
  </si>
  <si>
    <t>B2 - Direct subsistence costs</t>
  </si>
  <si>
    <t>Activity 7</t>
  </si>
  <si>
    <t>B3 - Other goods, works and services</t>
  </si>
  <si>
    <t>Activity 8</t>
  </si>
  <si>
    <t>Total Direct Costs A1+A2+B1+B2+B3</t>
  </si>
  <si>
    <t>Activity 9</t>
  </si>
  <si>
    <t>C</t>
  </si>
  <si>
    <t>Indirect Costs (7%)</t>
  </si>
  <si>
    <t>Activity 10</t>
  </si>
  <si>
    <t>Total Eligible Costs</t>
  </si>
  <si>
    <t>Activity 11</t>
  </si>
  <si>
    <t>Activity 12</t>
  </si>
  <si>
    <t>Activity 13</t>
  </si>
  <si>
    <r>
      <t>Make sure that no cell in this worksheet has a red background and 
that no Error messages appear in the above budget summar</t>
    </r>
    <r>
      <rPr>
        <b/>
        <sz val="12"/>
        <color rgb="FFFF0000"/>
        <rFont val="Arial"/>
        <family val="2"/>
      </rPr>
      <t xml:space="preserve">y.
</t>
    </r>
  </si>
  <si>
    <t>Activity 14</t>
  </si>
  <si>
    <r>
      <t xml:space="preserve"> - </t>
    </r>
    <r>
      <rPr>
        <b/>
        <sz val="8"/>
        <color rgb="FFFF0000"/>
        <rFont val="Arial"/>
        <family val="2"/>
      </rPr>
      <t>If all or any cells in column A, B, are red</t>
    </r>
    <r>
      <rPr>
        <b/>
        <sz val="8"/>
        <rFont val="Arial"/>
        <family val="2"/>
      </rPr>
      <t xml:space="preserve">: One of the columns A or B is not filled out !
</t>
    </r>
  </si>
  <si>
    <t>Activity 15</t>
  </si>
  <si>
    <r>
      <t xml:space="preserve"> - </t>
    </r>
    <r>
      <rPr>
        <b/>
        <sz val="8"/>
        <color rgb="FFFF0000"/>
        <rFont val="Arial"/>
        <family val="2"/>
      </rPr>
      <t>If cells in column G are red</t>
    </r>
    <r>
      <rPr>
        <b/>
        <sz val="8"/>
        <rFont val="Arial"/>
        <family val="2"/>
      </rPr>
      <t xml:space="preserve">: the value is negative. Amounts must be positive !
</t>
    </r>
  </si>
  <si>
    <t>Budget heading</t>
  </si>
  <si>
    <t>Activity</t>
  </si>
  <si>
    <t>Description of item 
See the Guide for Applicants (Annex on Eligibility of Costs)</t>
  </si>
  <si>
    <r>
      <t xml:space="preserve">Unit 
</t>
    </r>
    <r>
      <rPr>
        <b/>
        <sz val="8"/>
        <rFont val="Arial"/>
        <family val="2"/>
      </rPr>
      <t>(days, flight, DSA, etc.)</t>
    </r>
  </si>
  <si>
    <t>Amount 
per unit 
in EURO</t>
  </si>
  <si>
    <t>Number of units</t>
  </si>
  <si>
    <t>Total EURO</t>
  </si>
  <si>
    <t>Additional information</t>
  </si>
  <si>
    <t>staff - A1</t>
  </si>
  <si>
    <t>staff - A2</t>
  </si>
  <si>
    <t>travel</t>
  </si>
  <si>
    <t xml:space="preserve">accom </t>
  </si>
  <si>
    <t>subsist</t>
  </si>
  <si>
    <t>goods &amp; services</t>
  </si>
  <si>
    <t>indirect cost</t>
  </si>
  <si>
    <t>PM - A1</t>
  </si>
  <si>
    <t>PM - A2</t>
  </si>
  <si>
    <t>A1 staff internal</t>
  </si>
  <si>
    <t>Ac.1</t>
  </si>
  <si>
    <t>A2 staff prof.</t>
  </si>
  <si>
    <t>Ac.2</t>
  </si>
  <si>
    <t xml:space="preserve">B1 travel  </t>
  </si>
  <si>
    <t>Ac.3</t>
  </si>
  <si>
    <t xml:space="preserve">B2 subsistance </t>
  </si>
  <si>
    <t>Ac.4</t>
  </si>
  <si>
    <t xml:space="preserve">C goods and services </t>
  </si>
  <si>
    <t>Ac.5</t>
  </si>
  <si>
    <t>D indirect cost 7%</t>
  </si>
  <si>
    <t>Ac.6</t>
  </si>
  <si>
    <t>Ac.7</t>
  </si>
  <si>
    <t>Ac.8</t>
  </si>
  <si>
    <t>Ac.9</t>
  </si>
  <si>
    <t>Ac.10</t>
  </si>
  <si>
    <t>Ac.11</t>
  </si>
  <si>
    <t>Ac.12</t>
  </si>
  <si>
    <t>Ac.13</t>
  </si>
  <si>
    <t>Ac.14</t>
  </si>
  <si>
    <t>Ac.15</t>
  </si>
  <si>
    <t xml:space="preserve">do not change items in grey cells, they include same automatic calculations as online form  </t>
  </si>
  <si>
    <t>Name of the organisation</t>
  </si>
  <si>
    <t xml:space="preserve">Personnel costs </t>
  </si>
  <si>
    <t>Purchase costs - Travel and subsistence</t>
  </si>
  <si>
    <t>Purchase costs - Other goods, works and services</t>
  </si>
  <si>
    <t>Indirect costs</t>
  </si>
  <si>
    <t>Total eligible costs</t>
  </si>
  <si>
    <t>Total estimated costs and WWP EN contribution</t>
  </si>
  <si>
    <t>check with budget all Activities</t>
  </si>
  <si>
    <t>1 person month = 17,92 days of work full time basis</t>
  </si>
  <si>
    <t xml:space="preserve">https://ec.europa.eu/info/calculate-unit-costs-eligible-travel-costs_en#flight-calculator </t>
  </si>
  <si>
    <t>https://ec.europa.eu/info/funding-tenders/opportunities/docs/2021-2027/common/guidance/unit-cost-decision-travel_en.pdf</t>
  </si>
  <si>
    <r>
      <t xml:space="preserve">Estimated budget </t>
    </r>
    <r>
      <rPr>
        <b/>
        <sz val="8"/>
        <color rgb="FF333333"/>
        <rFont val="Arial"/>
        <family val="2"/>
      </rPr>
      <t xml:space="preserve">— </t>
    </r>
    <r>
      <rPr>
        <b/>
        <sz val="9"/>
        <color rgb="FF333333"/>
        <rFont val="Arial"/>
        <family val="2"/>
      </rPr>
      <t xml:space="preserve">Resources </t>
    </r>
  </si>
  <si>
    <t>Activity No.</t>
  </si>
  <si>
    <t>Costs</t>
  </si>
  <si>
    <t>A. Personnel</t>
  </si>
  <si>
    <t>B.1 Travel</t>
  </si>
  <si>
    <t>B.2 a Accomodation</t>
  </si>
  <si>
    <t>B.2 b Subsistence</t>
  </si>
  <si>
    <t>B.3 Other goods, works and services</t>
  </si>
  <si>
    <t>C. Indirect costs</t>
  </si>
  <si>
    <t>Total costs</t>
  </si>
  <si>
    <t>Person Months</t>
  </si>
  <si>
    <t>€</t>
  </si>
  <si>
    <t>No.Travels* Persons travelling</t>
  </si>
  <si>
    <t xml:space="preserve">€ </t>
  </si>
  <si>
    <t xml:space="preserve">check tot forecast budget calculation  </t>
  </si>
  <si>
    <t xml:space="preserve">Total </t>
  </si>
  <si>
    <t xml:space="preserve"> </t>
  </si>
  <si>
    <t xml:space="preserve">write (short) name of the activity </t>
  </si>
  <si>
    <t>Month 1 marks the start of the project</t>
  </si>
  <si>
    <t>ACTIVITY</t>
  </si>
  <si>
    <t>MONTHS</t>
  </si>
  <si>
    <t>M 1</t>
  </si>
  <si>
    <t>M 2</t>
  </si>
  <si>
    <t>M 3</t>
  </si>
  <si>
    <t>M 4</t>
  </si>
  <si>
    <t>M 5</t>
  </si>
  <si>
    <t>M 6</t>
  </si>
  <si>
    <t>M7</t>
  </si>
  <si>
    <t>M 8</t>
  </si>
  <si>
    <t>Activity 1: name of activity</t>
  </si>
  <si>
    <t>Activity 2: name of activity</t>
  </si>
  <si>
    <t>Activity 3:name of activity</t>
  </si>
  <si>
    <t>Activity 4: name of activity</t>
  </si>
  <si>
    <t>Activity 5: name of activity</t>
  </si>
  <si>
    <t>Activity 6: name of activity</t>
  </si>
  <si>
    <t>Activity 7: name of activity</t>
  </si>
  <si>
    <t>Activity 8: name of activity</t>
  </si>
  <si>
    <t>Activity 9:name of activity</t>
  </si>
  <si>
    <t>Activity 10: name of activity</t>
  </si>
  <si>
    <t>Activity 11: name of activity</t>
  </si>
  <si>
    <t>Activity 12: name of activity</t>
  </si>
  <si>
    <t>Activity 13:name of activity</t>
  </si>
  <si>
    <t>Activity 14: name of activity</t>
  </si>
  <si>
    <t>Activity 15: name of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</si>
</sst>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_€"/>
    <numFmt numFmtId="165" formatCode="#,##0.000"/>
  </numFmts>
  <fonts count="38">
    <font>
      <sz val="11"/>
      <color theme="1"/>
      <name val="Calibri"/>
      <family val="2"/>
      <scheme val="minor"/>
    </font>
    <font>
      <sz val="11"/>
      <color theme="1"/>
      <name val="Calibri"/>
      <family val="2"/>
      <scheme val="minor"/>
    </font>
    <font>
      <b/>
      <sz val="16"/>
      <name val="Arial"/>
      <family val="2"/>
    </font>
    <font>
      <b/>
      <sz val="10"/>
      <name val="Arial"/>
      <family val="2"/>
    </font>
    <font>
      <sz val="10"/>
      <name val="Arial"/>
      <family val="2"/>
    </font>
    <font>
      <b/>
      <sz val="14"/>
      <name val="Arial"/>
      <family val="2"/>
    </font>
    <font>
      <sz val="10"/>
      <name val="Arial"/>
      <family val="2"/>
    </font>
    <font>
      <sz val="10"/>
      <color rgb="FF0070C0"/>
      <name val="Arial"/>
      <family val="2"/>
    </font>
    <font>
      <b/>
      <sz val="10"/>
      <color rgb="FFFF0000"/>
      <name val="Arial"/>
      <family val="2"/>
    </font>
    <font>
      <sz val="8"/>
      <name val="Arial"/>
      <family val="2"/>
    </font>
    <font>
      <b/>
      <sz val="8"/>
      <name val="Arial"/>
      <family val="2"/>
    </font>
    <font>
      <sz val="9"/>
      <name val="Arial"/>
      <family val="2"/>
    </font>
    <font>
      <sz val="10"/>
      <color rgb="FFFF0000"/>
      <name val="Arial"/>
      <family val="2"/>
    </font>
    <font>
      <b/>
      <sz val="9"/>
      <name val="Arial"/>
      <family val="2"/>
    </font>
    <font>
      <b/>
      <sz val="8"/>
      <color rgb="FFFF0000"/>
      <name val="Arial"/>
      <family val="2"/>
    </font>
    <font>
      <b/>
      <sz val="12"/>
      <color rgb="FFFF0000"/>
      <name val="Arial"/>
      <family val="2"/>
    </font>
    <font>
      <sz val="9"/>
      <color rgb="FF0070C0"/>
      <name val="Arial"/>
      <family val="2"/>
    </font>
    <font>
      <b/>
      <sz val="10"/>
      <color rgb="FF0070C0"/>
      <name val="Arial"/>
      <family val="2"/>
    </font>
    <font>
      <b/>
      <sz val="10"/>
      <color indexed="10"/>
      <name val="Arial"/>
      <family val="2"/>
    </font>
    <font>
      <sz val="9"/>
      <color indexed="9"/>
      <name val="Arial"/>
      <family val="2"/>
    </font>
    <font>
      <b/>
      <sz val="12"/>
      <color indexed="10"/>
      <name val="Arial"/>
      <family val="2"/>
    </font>
    <font>
      <sz val="8"/>
      <color rgb="FF000000"/>
      <name val="Arial"/>
      <family val="2"/>
    </font>
    <font>
      <i/>
      <sz val="10"/>
      <color rgb="FFFF0000"/>
      <name val="Arial"/>
      <family val="2"/>
    </font>
    <font>
      <b/>
      <sz val="11"/>
      <color rgb="FF0070C0"/>
      <name val="Arial"/>
      <family val="2"/>
    </font>
    <font>
      <sz val="11"/>
      <name val="Arial"/>
      <family val="2"/>
    </font>
    <font>
      <u/>
      <sz val="11"/>
      <color theme="10"/>
      <name val="Calibri"/>
      <family val="2"/>
      <scheme val="minor"/>
    </font>
    <font>
      <u/>
      <sz val="10"/>
      <color rgb="FF0000FF"/>
      <name val="Arial"/>
      <family val="2"/>
    </font>
    <font>
      <b/>
      <sz val="11"/>
      <name val="Arial"/>
      <family val="2"/>
    </font>
    <font>
      <b/>
      <sz val="9"/>
      <color rgb="FF595959"/>
      <name val="Arial"/>
      <family val="2"/>
    </font>
    <font>
      <b/>
      <sz val="8"/>
      <color rgb="FF333333"/>
      <name val="Arial"/>
      <family val="2"/>
    </font>
    <font>
      <b/>
      <sz val="9"/>
      <color rgb="FF333333"/>
      <name val="Arial"/>
      <family val="2"/>
    </font>
    <font>
      <sz val="9"/>
      <color rgb="FF595959"/>
      <name val="Arial"/>
      <family val="2"/>
    </font>
    <font>
      <i/>
      <sz val="10"/>
      <name val="Arial"/>
      <family val="2"/>
    </font>
    <font>
      <sz val="8"/>
      <name val="Calibri"/>
      <family val="2"/>
      <scheme val="minor"/>
    </font>
    <font>
      <sz val="10"/>
      <color theme="8" tint="-0.249977111117893"/>
      <name val="Arial"/>
      <family val="2"/>
    </font>
    <font>
      <b/>
      <sz val="8"/>
      <color rgb="FF595959"/>
      <name val="Arial"/>
      <family val="2"/>
    </font>
    <font>
      <sz val="8"/>
      <color rgb="FF595959"/>
      <name val="Arial"/>
      <family val="2"/>
    </font>
    <font>
      <b/>
      <sz val="10"/>
      <color rgb="FF595959"/>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rgb="FFFFFF99"/>
        <bgColor indexed="64"/>
      </patternFill>
    </fill>
    <fill>
      <patternFill patternType="solid">
        <fgColor rgb="FF00B050"/>
        <bgColor indexed="64"/>
      </patternFill>
    </fill>
    <fill>
      <patternFill patternType="solid">
        <fgColor rgb="FFD9D9D9"/>
        <bgColor rgb="FF000000"/>
      </patternFill>
    </fill>
    <fill>
      <patternFill patternType="solid">
        <fgColor rgb="FFE6E6E6"/>
        <bgColor rgb="FF000000"/>
      </patternFill>
    </fill>
    <fill>
      <patternFill patternType="solid">
        <fgColor rgb="FFFFFFFF"/>
        <bgColor rgb="FF000000"/>
      </patternFill>
    </fill>
    <fill>
      <patternFill patternType="solid">
        <fgColor rgb="FFD9D9D9"/>
        <bgColor indexed="64"/>
      </patternFill>
    </fill>
    <fill>
      <patternFill patternType="solid">
        <fgColor rgb="FFE6E6E6"/>
        <bgColor indexed="64"/>
      </patternFill>
    </fill>
    <fill>
      <patternFill patternType="solid">
        <fgColor theme="0" tint="-4.9989318521683403E-2"/>
        <bgColor indexed="64"/>
      </patternFill>
    </fill>
  </fills>
  <borders count="2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ck">
        <color rgb="FFA6A6A6"/>
      </left>
      <right/>
      <top style="thick">
        <color rgb="FFA6A6A6"/>
      </top>
      <bottom style="thick">
        <color rgb="FFA6A6A6"/>
      </bottom>
      <diagonal/>
    </border>
    <border>
      <left/>
      <right/>
      <top style="thick">
        <color rgb="FFA6A6A6"/>
      </top>
      <bottom style="thick">
        <color rgb="FFA6A6A6"/>
      </bottom>
      <diagonal/>
    </border>
    <border>
      <left/>
      <right style="thick">
        <color rgb="FFA6A6A6"/>
      </right>
      <top style="thick">
        <color rgb="FFA6A6A6"/>
      </top>
      <bottom style="thick">
        <color rgb="FFA6A6A6"/>
      </bottom>
      <diagonal/>
    </border>
    <border>
      <left style="thick">
        <color rgb="FFA6A6A6"/>
      </left>
      <right style="thick">
        <color rgb="FFA6A6A6"/>
      </right>
      <top style="thick">
        <color rgb="FFA6A6A6"/>
      </top>
      <bottom/>
      <diagonal/>
    </border>
    <border>
      <left style="thick">
        <color rgb="FFA6A6A6"/>
      </left>
      <right style="thick">
        <color rgb="FFA6A6A6"/>
      </right>
      <top/>
      <bottom style="thick">
        <color rgb="FFA6A6A6"/>
      </bottom>
      <diagonal/>
    </border>
    <border>
      <left style="thick">
        <color rgb="FFA6A6A6"/>
      </left>
      <right/>
      <top style="thick">
        <color rgb="FFA6A6A6"/>
      </top>
      <bottom/>
      <diagonal/>
    </border>
    <border>
      <left/>
      <right style="thick">
        <color rgb="FFA6A6A6"/>
      </right>
      <top style="thick">
        <color rgb="FFA6A6A6"/>
      </top>
      <bottom/>
      <diagonal/>
    </border>
    <border>
      <left style="thick">
        <color rgb="FFBFBFBF"/>
      </left>
      <right style="thick">
        <color rgb="FFBFBFBF"/>
      </right>
      <top/>
      <bottom style="thick">
        <color rgb="FFBFBFBF"/>
      </bottom>
      <diagonal/>
    </border>
    <border>
      <left/>
      <right style="thick">
        <color rgb="FFA6A6A6"/>
      </right>
      <top/>
      <bottom style="thick">
        <color rgb="FFA6A6A6"/>
      </bottom>
      <diagonal/>
    </border>
    <border>
      <left style="thick">
        <color rgb="FFBFBFBF"/>
      </left>
      <right style="thick">
        <color rgb="FFBFBFBF"/>
      </right>
      <top style="thick">
        <color rgb="FFBFBFBF"/>
      </top>
      <bottom style="thick">
        <color rgb="FFBFBFBF"/>
      </bottom>
      <diagonal/>
    </border>
    <border>
      <left/>
      <right style="thick">
        <color rgb="FFBFBFBF"/>
      </right>
      <top style="thick">
        <color rgb="FFBFBFBF"/>
      </top>
      <bottom style="thick">
        <color rgb="FFBFBFBF"/>
      </bottom>
      <diagonal/>
    </border>
    <border>
      <left/>
      <right style="thick">
        <color rgb="FFBFBFBF"/>
      </right>
      <top/>
      <bottom style="thick">
        <color rgb="FFBFBFBF"/>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9" fontId="1" fillId="0" borderId="0" applyFont="0" applyFill="0" applyBorder="0" applyAlignment="0" applyProtection="0"/>
    <xf numFmtId="0" fontId="25" fillId="0" borderId="0" applyNumberFormat="0" applyFill="0" applyBorder="0" applyAlignment="0" applyProtection="0"/>
    <xf numFmtId="43" fontId="1" fillId="0" borderId="0" applyFont="0" applyFill="0" applyBorder="0" applyAlignment="0" applyProtection="0"/>
  </cellStyleXfs>
  <cellXfs count="191">
    <xf numFmtId="0" fontId="0" fillId="0" borderId="0" xfId="0"/>
    <xf numFmtId="0" fontId="4"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2" fillId="2" borderId="1" xfId="0" applyFont="1" applyFill="1" applyBorder="1" applyAlignment="1">
      <alignment horizontal="centerContinuous" vertical="center" wrapText="1"/>
    </xf>
    <xf numFmtId="0" fontId="2" fillId="2" borderId="4" xfId="0"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0" fontId="3" fillId="2" borderId="1" xfId="0" applyFont="1" applyFill="1" applyBorder="1" applyAlignment="1">
      <alignment vertical="center" wrapText="1"/>
    </xf>
    <xf numFmtId="0" fontId="4" fillId="0" borderId="0" xfId="0" applyFont="1"/>
    <xf numFmtId="10" fontId="10" fillId="0" borderId="0" xfId="1" applyNumberFormat="1" applyFont="1" applyFill="1" applyBorder="1" applyAlignment="1" applyProtection="1">
      <alignment horizontal="left" vertical="center" wrapText="1"/>
    </xf>
    <xf numFmtId="0" fontId="10" fillId="0" borderId="0" xfId="0" applyFont="1" applyAlignment="1">
      <alignment wrapText="1"/>
    </xf>
    <xf numFmtId="0" fontId="10" fillId="0" borderId="5"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49" fontId="9" fillId="0" borderId="5" xfId="0" applyNumberFormat="1" applyFont="1" applyBorder="1" applyAlignment="1" applyProtection="1">
      <alignment horizontal="center" vertical="center" wrapText="1"/>
      <protection locked="0"/>
    </xf>
    <xf numFmtId="4" fontId="9" fillId="0" borderId="5"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4" fillId="0" borderId="0" xfId="0" applyFont="1" applyProtection="1">
      <protection locked="0"/>
    </xf>
    <xf numFmtId="0" fontId="7" fillId="0" borderId="0" xfId="0" applyFont="1" applyProtection="1">
      <protection locked="0"/>
    </xf>
    <xf numFmtId="49" fontId="9" fillId="0" borderId="5" xfId="0" applyNumberFormat="1" applyFont="1" applyBorder="1" applyAlignment="1" applyProtection="1">
      <alignment horizontal="left" vertical="center" wrapText="1"/>
      <protection locked="0"/>
    </xf>
    <xf numFmtId="0" fontId="17" fillId="0" borderId="0" xfId="0" applyFont="1" applyProtection="1">
      <protection locked="0"/>
    </xf>
    <xf numFmtId="0" fontId="17" fillId="0" borderId="0" xfId="0" applyFont="1" applyAlignment="1" applyProtection="1">
      <alignment horizontal="center"/>
      <protection locked="0"/>
    </xf>
    <xf numFmtId="0" fontId="7" fillId="0" borderId="0" xfId="0" applyFont="1" applyAlignment="1" applyProtection="1">
      <alignment horizontal="right"/>
      <protection locked="0"/>
    </xf>
    <xf numFmtId="0" fontId="3" fillId="0" borderId="0" xfId="0" applyFont="1" applyProtection="1">
      <protection locked="0"/>
    </xf>
    <xf numFmtId="0" fontId="12" fillId="0" borderId="0" xfId="0" applyFont="1" applyProtection="1">
      <protection locked="0"/>
    </xf>
    <xf numFmtId="0" fontId="10" fillId="0" borderId="0" xfId="0" applyFont="1" applyAlignment="1" applyProtection="1">
      <alignment wrapText="1"/>
      <protection locked="0"/>
    </xf>
    <xf numFmtId="4" fontId="4" fillId="0" borderId="0" xfId="0" applyNumberFormat="1" applyFont="1" applyProtection="1">
      <protection locked="0"/>
    </xf>
    <xf numFmtId="0" fontId="11" fillId="0" borderId="0" xfId="0" applyFont="1" applyProtection="1">
      <protection locked="0"/>
    </xf>
    <xf numFmtId="0" fontId="0" fillId="0" borderId="0" xfId="0" applyProtection="1">
      <protection locked="0"/>
    </xf>
    <xf numFmtId="0" fontId="0" fillId="0" borderId="0" xfId="0" applyAlignment="1" applyProtection="1">
      <alignment horizontal="right"/>
      <protection locked="0"/>
    </xf>
    <xf numFmtId="0" fontId="9" fillId="4" borderId="5" xfId="0" applyFont="1" applyFill="1" applyBorder="1" applyAlignment="1" applyProtection="1">
      <alignment horizontal="center"/>
      <protection locked="0"/>
    </xf>
    <xf numFmtId="0" fontId="9" fillId="4" borderId="8" xfId="0" applyFont="1" applyFill="1" applyBorder="1" applyAlignment="1" applyProtection="1">
      <alignment wrapText="1"/>
      <protection locked="0"/>
    </xf>
    <xf numFmtId="49" fontId="9" fillId="4" borderId="5" xfId="0" applyNumberFormat="1" applyFont="1" applyFill="1" applyBorder="1" applyAlignment="1" applyProtection="1">
      <alignment horizontal="center" wrapText="1"/>
      <protection locked="0"/>
    </xf>
    <xf numFmtId="4" fontId="9" fillId="4" borderId="5" xfId="0" applyNumberFormat="1" applyFont="1" applyFill="1" applyBorder="1" applyProtection="1">
      <protection locked="0"/>
    </xf>
    <xf numFmtId="0" fontId="9" fillId="4" borderId="11" xfId="0" applyFont="1" applyFill="1" applyBorder="1" applyAlignment="1" applyProtection="1">
      <alignment wrapText="1"/>
      <protection locked="0"/>
    </xf>
    <xf numFmtId="0" fontId="0" fillId="4" borderId="0" xfId="0" applyFill="1" applyProtection="1">
      <protection locked="0"/>
    </xf>
    <xf numFmtId="0" fontId="4" fillId="4" borderId="0" xfId="0" applyFont="1" applyFill="1" applyProtection="1">
      <protection locked="0"/>
    </xf>
    <xf numFmtId="0" fontId="0" fillId="4" borderId="0" xfId="0" applyFill="1" applyAlignment="1" applyProtection="1">
      <alignment horizontal="right"/>
      <protection locked="0"/>
    </xf>
    <xf numFmtId="0" fontId="7" fillId="4" borderId="0" xfId="0" applyFont="1" applyFill="1" applyProtection="1">
      <protection locked="0"/>
    </xf>
    <xf numFmtId="0" fontId="0" fillId="0" borderId="0" xfId="0" applyAlignment="1" applyProtection="1">
      <alignment wrapText="1"/>
      <protection locked="0"/>
    </xf>
    <xf numFmtId="0" fontId="12" fillId="0" borderId="0" xfId="0" applyFont="1"/>
    <xf numFmtId="0" fontId="34" fillId="0" borderId="0" xfId="0" applyFont="1" applyAlignment="1" applyProtection="1">
      <alignment horizontal="right"/>
      <protection locked="0"/>
    </xf>
    <xf numFmtId="0" fontId="14" fillId="0" borderId="0" xfId="0" applyFont="1" applyAlignment="1">
      <alignment wrapText="1"/>
    </xf>
    <xf numFmtId="0" fontId="35" fillId="9" borderId="21" xfId="0" applyFont="1" applyFill="1" applyBorder="1" applyAlignment="1">
      <alignment horizontal="center" vertical="center" wrapText="1"/>
    </xf>
    <xf numFmtId="0" fontId="35" fillId="10" borderId="17" xfId="0" applyFont="1" applyFill="1" applyBorder="1" applyAlignment="1">
      <alignment vertical="center" wrapText="1"/>
    </xf>
    <xf numFmtId="0" fontId="36" fillId="0" borderId="21" xfId="0" applyFont="1" applyBorder="1" applyAlignment="1">
      <alignment vertical="center" wrapText="1"/>
    </xf>
    <xf numFmtId="0" fontId="7" fillId="0" borderId="0" xfId="0" applyFont="1"/>
    <xf numFmtId="0" fontId="11" fillId="0" borderId="0" xfId="0" applyFont="1" applyAlignment="1">
      <alignment vertical="top"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4" fontId="13" fillId="2" borderId="3" xfId="0" applyNumberFormat="1" applyFont="1" applyFill="1" applyBorder="1" applyAlignment="1">
      <alignment horizontal="center" vertical="center" wrapText="1"/>
    </xf>
    <xf numFmtId="0" fontId="11" fillId="0" borderId="0" xfId="0" applyFont="1" applyAlignment="1">
      <alignment horizontal="right" vertical="top" wrapText="1"/>
    </xf>
    <xf numFmtId="0" fontId="16" fillId="0" borderId="0" xfId="0" applyFont="1" applyAlignment="1">
      <alignment vertical="top" wrapText="1"/>
    </xf>
    <xf numFmtId="4" fontId="13" fillId="3" borderId="5" xfId="0" applyNumberFormat="1" applyFont="1" applyFill="1" applyBorder="1"/>
    <xf numFmtId="0" fontId="31" fillId="7" borderId="21" xfId="0" applyFont="1" applyFill="1" applyBorder="1" applyAlignment="1" applyProtection="1">
      <alignment horizontal="center" vertical="center" wrapText="1"/>
      <protection locked="0"/>
    </xf>
    <xf numFmtId="0" fontId="31" fillId="6" borderId="21" xfId="0" applyFont="1" applyFill="1" applyBorder="1" applyAlignment="1" applyProtection="1">
      <alignment horizontal="center" vertical="center" wrapText="1"/>
      <protection locked="0"/>
    </xf>
    <xf numFmtId="0" fontId="26" fillId="0" borderId="0" xfId="2" applyFont="1" applyFill="1" applyBorder="1" applyAlignment="1" applyProtection="1"/>
    <xf numFmtId="0" fontId="31" fillId="0" borderId="20" xfId="0" applyFont="1" applyBorder="1" applyAlignment="1">
      <alignment horizontal="center" vertical="center" wrapText="1"/>
    </xf>
    <xf numFmtId="0" fontId="31" fillId="0" borderId="24" xfId="0" applyFont="1" applyBorder="1" applyAlignment="1">
      <alignment horizontal="left" vertical="center" wrapText="1"/>
    </xf>
    <xf numFmtId="2" fontId="9" fillId="0" borderId="5" xfId="0" applyNumberFormat="1" applyFont="1" applyBorder="1" applyAlignment="1" applyProtection="1">
      <alignment wrapText="1"/>
      <protection locked="0"/>
    </xf>
    <xf numFmtId="0" fontId="5" fillId="0" borderId="0" xfId="0" applyFont="1" applyAlignment="1">
      <alignment vertical="center" wrapText="1"/>
    </xf>
    <xf numFmtId="0" fontId="0" fillId="0" borderId="5" xfId="0" applyBorder="1" applyAlignment="1">
      <alignment wrapText="1"/>
    </xf>
    <xf numFmtId="0" fontId="0" fillId="0" borderId="5" xfId="0" applyBorder="1"/>
    <xf numFmtId="0" fontId="0" fillId="0" borderId="0" xfId="0" applyAlignment="1">
      <alignment horizontal="left" wrapText="1"/>
    </xf>
    <xf numFmtId="0" fontId="4" fillId="0" borderId="0" xfId="0" applyFont="1" applyAlignment="1">
      <alignment horizontal="left" wrapText="1"/>
    </xf>
    <xf numFmtId="0" fontId="0" fillId="0" borderId="0" xfId="0" applyAlignment="1">
      <alignment horizontal="right" wrapText="1"/>
    </xf>
    <xf numFmtId="0" fontId="9" fillId="0" borderId="0" xfId="0" applyFont="1" applyAlignment="1">
      <alignment horizontal="right"/>
    </xf>
    <xf numFmtId="0" fontId="10" fillId="0" borderId="0" xfId="0" applyFont="1" applyAlignment="1">
      <alignment horizontal="left" wrapText="1"/>
    </xf>
    <xf numFmtId="0" fontId="9" fillId="0" borderId="0" xfId="0" applyFont="1"/>
    <xf numFmtId="0" fontId="11" fillId="0" borderId="0" xfId="0" applyFont="1"/>
    <xf numFmtId="0" fontId="4" fillId="0" borderId="5" xfId="0" applyFont="1" applyBorder="1"/>
    <xf numFmtId="0" fontId="10" fillId="0" borderId="0" xfId="0" applyFont="1" applyAlignment="1">
      <alignment horizontal="left" vertical="top" wrapText="1"/>
    </xf>
    <xf numFmtId="0" fontId="10" fillId="2" borderId="6" xfId="0" applyFont="1" applyFill="1" applyBorder="1" applyAlignment="1">
      <alignment horizontal="center" vertical="center" wrapText="1"/>
    </xf>
    <xf numFmtId="0" fontId="10" fillId="2" borderId="6" xfId="0" applyFont="1" applyFill="1" applyBorder="1" applyAlignment="1">
      <alignment vertical="center" wrapText="1"/>
    </xf>
    <xf numFmtId="4" fontId="10" fillId="3" borderId="5" xfId="0" applyNumberFormat="1" applyFont="1" applyFill="1" applyBorder="1" applyAlignment="1">
      <alignment vertical="center" wrapText="1"/>
    </xf>
    <xf numFmtId="4" fontId="10" fillId="0" borderId="0" xfId="0" applyNumberFormat="1" applyFont="1" applyAlignment="1">
      <alignment vertical="top" wrapText="1"/>
    </xf>
    <xf numFmtId="0" fontId="13" fillId="0" borderId="0" xfId="0" applyFont="1" applyAlignment="1">
      <alignment horizontal="left" vertical="top" wrapText="1"/>
    </xf>
    <xf numFmtId="0" fontId="0" fillId="0" borderId="0" xfId="0" applyAlignment="1">
      <alignment horizontal="right"/>
    </xf>
    <xf numFmtId="0" fontId="10" fillId="2" borderId="7" xfId="0" applyFont="1" applyFill="1" applyBorder="1" applyAlignment="1">
      <alignment horizontal="center" vertical="center" wrapText="1"/>
    </xf>
    <xf numFmtId="0" fontId="10" fillId="2" borderId="7" xfId="0" applyFont="1" applyFill="1" applyBorder="1" applyAlignment="1">
      <alignment vertical="center" wrapText="1"/>
    </xf>
    <xf numFmtId="0" fontId="10" fillId="3" borderId="9" xfId="0" applyFont="1" applyFill="1" applyBorder="1" applyAlignment="1">
      <alignment horizontal="left" vertical="center"/>
    </xf>
    <xf numFmtId="0" fontId="10" fillId="3" borderId="8" xfId="0" applyFont="1" applyFill="1" applyBorder="1" applyAlignment="1">
      <alignment horizontal="left" vertical="center"/>
    </xf>
    <xf numFmtId="0" fontId="10" fillId="2" borderId="5" xfId="0" applyFont="1" applyFill="1" applyBorder="1" applyAlignment="1">
      <alignment horizontal="center" vertical="center" wrapText="1"/>
    </xf>
    <xf numFmtId="0" fontId="10" fillId="2" borderId="5" xfId="0" applyFont="1" applyFill="1" applyBorder="1" applyAlignment="1">
      <alignment vertical="center" wrapText="1"/>
    </xf>
    <xf numFmtId="0" fontId="14" fillId="0" borderId="0" xfId="0" applyFont="1" applyAlignment="1">
      <alignment horizontal="left" vertical="center"/>
    </xf>
    <xf numFmtId="0" fontId="12" fillId="0" borderId="25" xfId="0" applyFont="1" applyBorder="1" applyAlignment="1">
      <alignment wrapText="1"/>
    </xf>
    <xf numFmtId="0" fontId="3" fillId="0" borderId="0" xfId="0" applyFont="1" applyAlignment="1">
      <alignment wrapText="1"/>
    </xf>
    <xf numFmtId="0" fontId="12" fillId="0" borderId="0" xfId="0" applyFont="1" applyAlignment="1">
      <alignment wrapText="1"/>
    </xf>
    <xf numFmtId="0" fontId="10" fillId="0" borderId="0" xfId="0" applyFont="1" applyAlignment="1">
      <alignment horizontal="left" vertical="center"/>
    </xf>
    <xf numFmtId="4" fontId="10" fillId="0" borderId="0" xfId="0" applyNumberFormat="1" applyFont="1" applyAlignment="1">
      <alignment vertical="center" wrapText="1"/>
    </xf>
    <xf numFmtId="0" fontId="4" fillId="0" borderId="0" xfId="0" applyFont="1" applyAlignment="1">
      <alignment wrapText="1"/>
    </xf>
    <xf numFmtId="4" fontId="0" fillId="0" borderId="0" xfId="0" applyNumberFormat="1"/>
    <xf numFmtId="4" fontId="19" fillId="0" borderId="0" xfId="0" quotePrefix="1" applyNumberFormat="1" applyFont="1"/>
    <xf numFmtId="0" fontId="0" fillId="0" borderId="0" xfId="0" applyAlignment="1">
      <alignment vertical="center"/>
    </xf>
    <xf numFmtId="4" fontId="4" fillId="0" borderId="0" xfId="0" applyNumberFormat="1" applyFont="1"/>
    <xf numFmtId="0" fontId="0" fillId="0" borderId="0" xfId="0" applyAlignment="1">
      <alignment wrapText="1"/>
    </xf>
    <xf numFmtId="4" fontId="0" fillId="0" borderId="0" xfId="0" applyNumberFormat="1" applyAlignment="1">
      <alignment horizontal="right"/>
    </xf>
    <xf numFmtId="4" fontId="13" fillId="0" borderId="0" xfId="0" applyNumberFormat="1" applyFont="1"/>
    <xf numFmtId="0" fontId="22" fillId="0" borderId="0" xfId="0" applyFont="1"/>
    <xf numFmtId="0" fontId="6" fillId="0" borderId="0" xfId="0" applyFont="1"/>
    <xf numFmtId="0" fontId="21" fillId="0" borderId="12" xfId="0" applyFont="1" applyBorder="1" applyAlignment="1">
      <alignment vertical="center" wrapText="1"/>
    </xf>
    <xf numFmtId="0" fontId="24" fillId="0" borderId="0" xfId="0" applyFont="1" applyAlignment="1">
      <alignment horizontal="center"/>
    </xf>
    <xf numFmtId="164" fontId="4" fillId="0" borderId="0" xfId="0" applyNumberFormat="1" applyFont="1"/>
    <xf numFmtId="164" fontId="6" fillId="0" borderId="0" xfId="0" applyNumberFormat="1" applyFont="1"/>
    <xf numFmtId="0" fontId="32" fillId="0" borderId="0" xfId="0" applyFont="1"/>
    <xf numFmtId="164" fontId="22" fillId="0" borderId="0" xfId="0" applyNumberFormat="1" applyFont="1"/>
    <xf numFmtId="164" fontId="32" fillId="0" borderId="0" xfId="0" applyNumberFormat="1" applyFont="1"/>
    <xf numFmtId="0" fontId="31" fillId="6" borderId="21" xfId="0" applyFont="1" applyFill="1" applyBorder="1" applyAlignment="1">
      <alignment horizontal="center" vertical="center" wrapText="1"/>
    </xf>
    <xf numFmtId="164" fontId="3" fillId="0" borderId="0" xfId="0" applyNumberFormat="1" applyFont="1"/>
    <xf numFmtId="0" fontId="31" fillId="6" borderId="17" xfId="0" applyFont="1" applyFill="1" applyBorder="1" applyAlignment="1">
      <alignment vertical="center" wrapText="1"/>
    </xf>
    <xf numFmtId="0" fontId="31" fillId="7" borderId="21" xfId="0" applyFont="1" applyFill="1" applyBorder="1" applyAlignment="1">
      <alignment horizontal="center" vertical="center" wrapText="1"/>
    </xf>
    <xf numFmtId="164" fontId="12" fillId="0" borderId="0" xfId="0" applyNumberFormat="1" applyFont="1"/>
    <xf numFmtId="0" fontId="31" fillId="0" borderId="20" xfId="0" applyFont="1" applyBorder="1" applyAlignment="1">
      <alignment vertical="center" wrapText="1"/>
    </xf>
    <xf numFmtId="0" fontId="27" fillId="0" borderId="0" xfId="0" applyFont="1" applyAlignment="1">
      <alignment horizontal="center"/>
    </xf>
    <xf numFmtId="0" fontId="31" fillId="6" borderId="16" xfId="0" applyFont="1" applyFill="1" applyBorder="1" applyAlignment="1">
      <alignment horizontal="center" vertical="center" wrapText="1"/>
    </xf>
    <xf numFmtId="0" fontId="17" fillId="0" borderId="0" xfId="0" applyFont="1" applyAlignment="1" applyProtection="1">
      <alignment wrapText="1"/>
      <protection locked="0"/>
    </xf>
    <xf numFmtId="165" fontId="9" fillId="0" borderId="5" xfId="0" applyNumberFormat="1" applyFont="1" applyBorder="1" applyProtection="1">
      <protection locked="0"/>
    </xf>
    <xf numFmtId="165" fontId="9" fillId="4" borderId="5" xfId="0" applyNumberFormat="1" applyFont="1" applyFill="1" applyBorder="1" applyProtection="1">
      <protection locked="0"/>
    </xf>
    <xf numFmtId="0" fontId="0" fillId="0" borderId="8" xfId="0" applyBorder="1"/>
    <xf numFmtId="0" fontId="10" fillId="0" borderId="0" xfId="0" applyFont="1" applyAlignment="1" applyProtection="1">
      <alignment horizontal="center"/>
      <protection locked="0"/>
    </xf>
    <xf numFmtId="0" fontId="9" fillId="0" borderId="0" xfId="0" applyFont="1" applyAlignment="1" applyProtection="1">
      <alignment horizontal="center"/>
      <protection locked="0"/>
    </xf>
    <xf numFmtId="0" fontId="9" fillId="0" borderId="0" xfId="0" applyFont="1" applyAlignment="1" applyProtection="1">
      <alignment wrapText="1"/>
      <protection locked="0"/>
    </xf>
    <xf numFmtId="49" fontId="9" fillId="0" borderId="0" xfId="0" applyNumberFormat="1" applyFont="1" applyAlignment="1" applyProtection="1">
      <alignment horizontal="center" wrapText="1"/>
      <protection locked="0"/>
    </xf>
    <xf numFmtId="4" fontId="9" fillId="0" borderId="0" xfId="0" applyNumberFormat="1" applyFont="1" applyProtection="1">
      <protection locked="0"/>
    </xf>
    <xf numFmtId="165" fontId="9" fillId="0" borderId="0" xfId="0" applyNumberFormat="1" applyFont="1" applyProtection="1">
      <protection locked="0"/>
    </xf>
    <xf numFmtId="49" fontId="9" fillId="0" borderId="0" xfId="0" applyNumberFormat="1" applyFont="1" applyAlignment="1" applyProtection="1">
      <alignment horizontal="center" vertical="center" wrapText="1"/>
      <protection locked="0"/>
    </xf>
    <xf numFmtId="0" fontId="10" fillId="4" borderId="27" xfId="0" applyFont="1" applyFill="1" applyBorder="1" applyAlignment="1" applyProtection="1">
      <alignment horizontal="center"/>
      <protection locked="0"/>
    </xf>
    <xf numFmtId="43" fontId="6" fillId="0" borderId="0" xfId="3" applyFont="1"/>
    <xf numFmtId="43" fontId="8" fillId="0" borderId="0" xfId="3" applyFont="1"/>
    <xf numFmtId="43" fontId="21" fillId="5" borderId="12" xfId="3" applyFont="1" applyFill="1" applyBorder="1" applyAlignment="1">
      <alignment vertical="center" wrapText="1"/>
    </xf>
    <xf numFmtId="43" fontId="22" fillId="0" borderId="0" xfId="3" applyFont="1"/>
    <xf numFmtId="43" fontId="23" fillId="0" borderId="0" xfId="3" applyFont="1"/>
    <xf numFmtId="43" fontId="24" fillId="0" borderId="0" xfId="3" applyFont="1"/>
    <xf numFmtId="43" fontId="12" fillId="0" borderId="0" xfId="3" applyFont="1"/>
    <xf numFmtId="43" fontId="31" fillId="7" borderId="21" xfId="3" applyFont="1" applyFill="1" applyBorder="1" applyAlignment="1">
      <alignment horizontal="center" vertical="center" wrapText="1"/>
    </xf>
    <xf numFmtId="43" fontId="31" fillId="6" borderId="21" xfId="3" applyFont="1" applyFill="1" applyBorder="1" applyAlignment="1">
      <alignment horizontal="center" vertical="center" wrapText="1"/>
    </xf>
    <xf numFmtId="0" fontId="0" fillId="0" borderId="6" xfId="0" applyBorder="1"/>
    <xf numFmtId="43" fontId="4" fillId="0" borderId="5" xfId="3" applyFont="1" applyBorder="1"/>
    <xf numFmtId="43" fontId="0" fillId="0" borderId="5" xfId="3" applyFont="1" applyBorder="1"/>
    <xf numFmtId="0" fontId="3" fillId="0" borderId="4" xfId="0" applyFont="1" applyBorder="1" applyAlignment="1">
      <alignment vertical="center" wrapText="1"/>
    </xf>
    <xf numFmtId="165" fontId="9" fillId="0" borderId="5" xfId="0" applyNumberFormat="1" applyFont="1" applyBorder="1" applyAlignment="1" applyProtection="1">
      <alignment wrapText="1"/>
      <protection locked="0"/>
    </xf>
    <xf numFmtId="4" fontId="9" fillId="0" borderId="5" xfId="0" applyNumberFormat="1" applyFont="1" applyBorder="1" applyProtection="1">
      <protection locked="0"/>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10" fillId="3" borderId="9" xfId="0" applyFont="1" applyFill="1" applyBorder="1" applyAlignment="1">
      <alignment vertical="center"/>
    </xf>
    <xf numFmtId="0" fontId="10" fillId="3" borderId="8" xfId="0" applyFont="1" applyFill="1" applyBorder="1" applyAlignment="1">
      <alignment vertical="center"/>
    </xf>
    <xf numFmtId="0" fontId="37" fillId="5" borderId="22" xfId="0" applyFont="1" applyFill="1" applyBorder="1" applyAlignment="1">
      <alignment horizontal="center" vertical="center" wrapText="1"/>
    </xf>
    <xf numFmtId="0" fontId="37" fillId="5" borderId="23" xfId="0" applyFont="1" applyFill="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vertical="center" wrapText="1"/>
      <protection locked="0"/>
    </xf>
    <xf numFmtId="0" fontId="4" fillId="0" borderId="2" xfId="0" applyFont="1" applyBorder="1" applyAlignment="1" applyProtection="1">
      <alignment horizontal="left" vertical="center" wrapText="1"/>
      <protection locked="0"/>
    </xf>
    <xf numFmtId="0" fontId="10" fillId="0" borderId="0" xfId="0" applyFont="1" applyAlignment="1">
      <alignment horizontal="left" vertical="top" wrapText="1"/>
    </xf>
    <xf numFmtId="0" fontId="0" fillId="0" borderId="0" xfId="0" applyAlignment="1">
      <alignment horizontal="left" vertical="top"/>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8" xfId="0" applyFont="1" applyBorder="1" applyAlignment="1">
      <alignment horizontal="center" vertical="center" wrapText="1"/>
    </xf>
    <xf numFmtId="4" fontId="10" fillId="3" borderId="9" xfId="0" applyNumberFormat="1" applyFont="1" applyFill="1" applyBorder="1" applyAlignment="1">
      <alignment horizontal="right" vertical="center" wrapText="1"/>
    </xf>
    <xf numFmtId="4" fontId="10" fillId="3" borderId="8" xfId="0" applyNumberFormat="1" applyFont="1" applyFill="1" applyBorder="1" applyAlignment="1">
      <alignment horizontal="right" vertical="center" wrapText="1"/>
    </xf>
    <xf numFmtId="4" fontId="10" fillId="3" borderId="6" xfId="0" applyNumberFormat="1" applyFont="1" applyFill="1" applyBorder="1" applyAlignment="1">
      <alignment horizontal="right" vertical="center" wrapText="1"/>
    </xf>
    <xf numFmtId="4" fontId="10" fillId="3" borderId="7" xfId="0" applyNumberFormat="1" applyFont="1" applyFill="1" applyBorder="1" applyAlignment="1">
      <alignment horizontal="right" vertical="center" wrapText="1"/>
    </xf>
    <xf numFmtId="4" fontId="10" fillId="0" borderId="0" xfId="0" applyNumberFormat="1" applyFont="1" applyAlignment="1">
      <alignment vertical="center" wrapText="1"/>
    </xf>
    <xf numFmtId="0" fontId="4" fillId="0" borderId="0" xfId="0" applyFont="1" applyAlignment="1">
      <alignment vertical="center" wrapText="1"/>
    </xf>
    <xf numFmtId="0" fontId="8" fillId="0" borderId="28" xfId="0" applyFont="1" applyBorder="1" applyAlignment="1">
      <alignment horizontal="center" wrapText="1"/>
    </xf>
    <xf numFmtId="0" fontId="8" fillId="0" borderId="0" xfId="0" applyFont="1" applyAlignment="1">
      <alignment horizontal="center" wrapText="1"/>
    </xf>
    <xf numFmtId="0" fontId="12" fillId="0" borderId="25" xfId="0" applyFont="1" applyBorder="1" applyAlignment="1">
      <alignment horizontal="center" wrapText="1"/>
    </xf>
    <xf numFmtId="0" fontId="10" fillId="2" borderId="6"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7" xfId="0" applyFont="1" applyFill="1" applyBorder="1" applyAlignment="1">
      <alignment horizontal="center" vertical="center" wrapText="1"/>
    </xf>
    <xf numFmtId="4" fontId="10" fillId="3" borderId="26" xfId="0" applyNumberFormat="1" applyFont="1" applyFill="1" applyBorder="1" applyAlignment="1">
      <alignment horizontal="right" vertical="center" wrapText="1"/>
    </xf>
    <xf numFmtId="0" fontId="18" fillId="0" borderId="0" xfId="0" applyFont="1" applyAlignment="1">
      <alignment horizontal="center" wrapText="1"/>
    </xf>
    <xf numFmtId="0" fontId="3" fillId="0" borderId="0" xfId="0" applyFont="1" applyAlignment="1">
      <alignment horizontal="center" wrapText="1"/>
    </xf>
    <xf numFmtId="0" fontId="28" fillId="5" borderId="13" xfId="0" applyFont="1" applyFill="1" applyBorder="1" applyAlignment="1">
      <alignment vertical="center" wrapText="1"/>
    </xf>
    <xf numFmtId="0" fontId="28" fillId="5" borderId="14" xfId="0" applyFont="1" applyFill="1" applyBorder="1" applyAlignment="1">
      <alignment vertical="center" wrapText="1"/>
    </xf>
    <xf numFmtId="0" fontId="28" fillId="5" borderId="15" xfId="0" applyFont="1" applyFill="1" applyBorder="1" applyAlignment="1">
      <alignment vertical="center" wrapText="1"/>
    </xf>
    <xf numFmtId="0" fontId="3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5" fillId="8" borderId="16" xfId="0" applyFont="1" applyFill="1" applyBorder="1" applyAlignment="1">
      <alignment horizontal="center" vertical="center" wrapText="1"/>
    </xf>
    <xf numFmtId="0" fontId="35" fillId="8" borderId="17" xfId="0" applyFont="1" applyFill="1" applyBorder="1" applyAlignment="1">
      <alignment horizontal="center" vertical="center" wrapText="1"/>
    </xf>
    <xf numFmtId="0" fontId="28" fillId="8" borderId="13" xfId="0" applyFont="1" applyFill="1" applyBorder="1" applyAlignment="1">
      <alignment horizontal="center" vertical="center"/>
    </xf>
    <xf numFmtId="0" fontId="28" fillId="8" borderId="14" xfId="0" applyFont="1" applyFill="1" applyBorder="1" applyAlignment="1">
      <alignment horizontal="center" vertical="center"/>
    </xf>
    <xf numFmtId="0" fontId="28" fillId="8" borderId="15" xfId="0" applyFont="1" applyFill="1" applyBorder="1" applyAlignment="1">
      <alignment horizontal="center" vertical="center"/>
    </xf>
    <xf numFmtId="43" fontId="4" fillId="0" borderId="0" xfId="3" applyFont="1"/>
    <xf numFmtId="43" fontId="4" fillId="5" borderId="0" xfId="3" applyFont="1" applyFill="1"/>
  </cellXfs>
  <cellStyles count="4">
    <cellStyle name="Comma" xfId="3" builtinId="3"/>
    <cellStyle name="Hyperlink" xfId="2" builtinId="8"/>
    <cellStyle name="Normal" xfId="0" builtinId="0"/>
    <cellStyle name="Per cent" xfId="1" builtinId="5"/>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rgb="FFFF0000"/>
        </patternFill>
      </fill>
    </dxf>
    <dxf>
      <fill>
        <patternFill>
          <bgColor indexed="10"/>
        </patternFill>
      </fill>
    </dxf>
    <dxf>
      <font>
        <condense val="0"/>
        <extend val="0"/>
        <color auto="1"/>
      </font>
      <fill>
        <patternFill>
          <bgColor indexed="1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372218</xdr:colOff>
      <xdr:row>4</xdr:row>
      <xdr:rowOff>255079</xdr:rowOff>
    </xdr:from>
    <xdr:ext cx="323850" cy="342900"/>
    <xdr:pic>
      <xdr:nvPicPr>
        <xdr:cNvPr id="3" name="Picture 2">
          <a:extLst>
            <a:ext uri="{FF2B5EF4-FFF2-40B4-BE49-F238E27FC236}">
              <a16:creationId xmlns:a16="http://schemas.microsoft.com/office/drawing/2014/main" id="{B42D9F0B-D8A7-4C74-AF1F-5C14059EDA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218" y="1254866"/>
          <a:ext cx="3238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hyperlink" Target="https://ec.europa.eu/info/calculate-unit-costs-eligible-travel-costs_en" TargetMode="External"/><Relationship Id="rId1" Type="http://schemas.openxmlformats.org/officeDocument/2006/relationships/hyperlink" Target="https://ec.europa.eu/info/funding-tenders/opportunities/docs/2021-2027/common/guidance/unit-cost-decision-travel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9B4E1-DDFE-4FB6-A773-8E4E76D9D172}">
  <sheetPr codeName="Sheet1"/>
  <dimension ref="A1:I8"/>
  <sheetViews>
    <sheetView showGridLines="0" workbookViewId="0">
      <selection activeCell="K19" sqref="K19"/>
    </sheetView>
  </sheetViews>
  <sheetFormatPr defaultColWidth="8.85546875" defaultRowHeight="12.6"/>
  <cols>
    <col min="1" max="1" width="25.5703125" style="1" customWidth="1"/>
    <col min="2" max="2" width="40.5703125" style="1" customWidth="1"/>
    <col min="3" max="3" width="15.5703125" style="1" customWidth="1"/>
    <col min="4" max="8" width="8.85546875" style="1"/>
    <col min="9" max="9" width="8.85546875" style="1" hidden="1" customWidth="1"/>
    <col min="10" max="256" width="8.85546875" style="1"/>
    <col min="257" max="257" width="25.5703125" style="1" customWidth="1"/>
    <col min="258" max="258" width="40.5703125" style="1" customWidth="1"/>
    <col min="259" max="259" width="15.5703125" style="1" customWidth="1"/>
    <col min="260" max="512" width="8.85546875" style="1"/>
    <col min="513" max="513" width="25.5703125" style="1" customWidth="1"/>
    <col min="514" max="514" width="40.5703125" style="1" customWidth="1"/>
    <col min="515" max="515" width="15.5703125" style="1" customWidth="1"/>
    <col min="516" max="768" width="8.85546875" style="1"/>
    <col min="769" max="769" width="25.5703125" style="1" customWidth="1"/>
    <col min="770" max="770" width="40.5703125" style="1" customWidth="1"/>
    <col min="771" max="771" width="15.5703125" style="1" customWidth="1"/>
    <col min="772" max="1024" width="8.85546875" style="1"/>
    <col min="1025" max="1025" width="25.5703125" style="1" customWidth="1"/>
    <col min="1026" max="1026" width="40.5703125" style="1" customWidth="1"/>
    <col min="1027" max="1027" width="15.5703125" style="1" customWidth="1"/>
    <col min="1028" max="1280" width="8.85546875" style="1"/>
    <col min="1281" max="1281" width="25.5703125" style="1" customWidth="1"/>
    <col min="1282" max="1282" width="40.5703125" style="1" customWidth="1"/>
    <col min="1283" max="1283" width="15.5703125" style="1" customWidth="1"/>
    <col min="1284" max="1536" width="8.85546875" style="1"/>
    <col min="1537" max="1537" width="25.5703125" style="1" customWidth="1"/>
    <col min="1538" max="1538" width="40.5703125" style="1" customWidth="1"/>
    <col min="1539" max="1539" width="15.5703125" style="1" customWidth="1"/>
    <col min="1540" max="1792" width="8.85546875" style="1"/>
    <col min="1793" max="1793" width="25.5703125" style="1" customWidth="1"/>
    <col min="1794" max="1794" width="40.5703125" style="1" customWidth="1"/>
    <col min="1795" max="1795" width="15.5703125" style="1" customWidth="1"/>
    <col min="1796" max="2048" width="8.85546875" style="1"/>
    <col min="2049" max="2049" width="25.5703125" style="1" customWidth="1"/>
    <col min="2050" max="2050" width="40.5703125" style="1" customWidth="1"/>
    <col min="2051" max="2051" width="15.5703125" style="1" customWidth="1"/>
    <col min="2052" max="2304" width="8.85546875" style="1"/>
    <col min="2305" max="2305" width="25.5703125" style="1" customWidth="1"/>
    <col min="2306" max="2306" width="40.5703125" style="1" customWidth="1"/>
    <col min="2307" max="2307" width="15.5703125" style="1" customWidth="1"/>
    <col min="2308" max="2560" width="8.85546875" style="1"/>
    <col min="2561" max="2561" width="25.5703125" style="1" customWidth="1"/>
    <col min="2562" max="2562" width="40.5703125" style="1" customWidth="1"/>
    <col min="2563" max="2563" width="15.5703125" style="1" customWidth="1"/>
    <col min="2564" max="2816" width="8.85546875" style="1"/>
    <col min="2817" max="2817" width="25.5703125" style="1" customWidth="1"/>
    <col min="2818" max="2818" width="40.5703125" style="1" customWidth="1"/>
    <col min="2819" max="2819" width="15.5703125" style="1" customWidth="1"/>
    <col min="2820" max="3072" width="8.85546875" style="1"/>
    <col min="3073" max="3073" width="25.5703125" style="1" customWidth="1"/>
    <col min="3074" max="3074" width="40.5703125" style="1" customWidth="1"/>
    <col min="3075" max="3075" width="15.5703125" style="1" customWidth="1"/>
    <col min="3076" max="3328" width="8.85546875" style="1"/>
    <col min="3329" max="3329" width="25.5703125" style="1" customWidth="1"/>
    <col min="3330" max="3330" width="40.5703125" style="1" customWidth="1"/>
    <col min="3331" max="3331" width="15.5703125" style="1" customWidth="1"/>
    <col min="3332" max="3584" width="8.85546875" style="1"/>
    <col min="3585" max="3585" width="25.5703125" style="1" customWidth="1"/>
    <col min="3586" max="3586" width="40.5703125" style="1" customWidth="1"/>
    <col min="3587" max="3587" width="15.5703125" style="1" customWidth="1"/>
    <col min="3588" max="3840" width="8.85546875" style="1"/>
    <col min="3841" max="3841" width="25.5703125" style="1" customWidth="1"/>
    <col min="3842" max="3842" width="40.5703125" style="1" customWidth="1"/>
    <col min="3843" max="3843" width="15.5703125" style="1" customWidth="1"/>
    <col min="3844" max="4096" width="8.85546875" style="1"/>
    <col min="4097" max="4097" width="25.5703125" style="1" customWidth="1"/>
    <col min="4098" max="4098" width="40.5703125" style="1" customWidth="1"/>
    <col min="4099" max="4099" width="15.5703125" style="1" customWidth="1"/>
    <col min="4100" max="4352" width="8.85546875" style="1"/>
    <col min="4353" max="4353" width="25.5703125" style="1" customWidth="1"/>
    <col min="4354" max="4354" width="40.5703125" style="1" customWidth="1"/>
    <col min="4355" max="4355" width="15.5703125" style="1" customWidth="1"/>
    <col min="4356" max="4608" width="8.85546875" style="1"/>
    <col min="4609" max="4609" width="25.5703125" style="1" customWidth="1"/>
    <col min="4610" max="4610" width="40.5703125" style="1" customWidth="1"/>
    <col min="4611" max="4611" width="15.5703125" style="1" customWidth="1"/>
    <col min="4612" max="4864" width="8.85546875" style="1"/>
    <col min="4865" max="4865" width="25.5703125" style="1" customWidth="1"/>
    <col min="4866" max="4866" width="40.5703125" style="1" customWidth="1"/>
    <col min="4867" max="4867" width="15.5703125" style="1" customWidth="1"/>
    <col min="4868" max="5120" width="8.85546875" style="1"/>
    <col min="5121" max="5121" width="25.5703125" style="1" customWidth="1"/>
    <col min="5122" max="5122" width="40.5703125" style="1" customWidth="1"/>
    <col min="5123" max="5123" width="15.5703125" style="1" customWidth="1"/>
    <col min="5124" max="5376" width="8.85546875" style="1"/>
    <col min="5377" max="5377" width="25.5703125" style="1" customWidth="1"/>
    <col min="5378" max="5378" width="40.5703125" style="1" customWidth="1"/>
    <col min="5379" max="5379" width="15.5703125" style="1" customWidth="1"/>
    <col min="5380" max="5632" width="8.85546875" style="1"/>
    <col min="5633" max="5633" width="25.5703125" style="1" customWidth="1"/>
    <col min="5634" max="5634" width="40.5703125" style="1" customWidth="1"/>
    <col min="5635" max="5635" width="15.5703125" style="1" customWidth="1"/>
    <col min="5636" max="5888" width="8.85546875" style="1"/>
    <col min="5889" max="5889" width="25.5703125" style="1" customWidth="1"/>
    <col min="5890" max="5890" width="40.5703125" style="1" customWidth="1"/>
    <col min="5891" max="5891" width="15.5703125" style="1" customWidth="1"/>
    <col min="5892" max="6144" width="8.85546875" style="1"/>
    <col min="6145" max="6145" width="25.5703125" style="1" customWidth="1"/>
    <col min="6146" max="6146" width="40.5703125" style="1" customWidth="1"/>
    <col min="6147" max="6147" width="15.5703125" style="1" customWidth="1"/>
    <col min="6148" max="6400" width="8.85546875" style="1"/>
    <col min="6401" max="6401" width="25.5703125" style="1" customWidth="1"/>
    <col min="6402" max="6402" width="40.5703125" style="1" customWidth="1"/>
    <col min="6403" max="6403" width="15.5703125" style="1" customWidth="1"/>
    <col min="6404" max="6656" width="8.85546875" style="1"/>
    <col min="6657" max="6657" width="25.5703125" style="1" customWidth="1"/>
    <col min="6658" max="6658" width="40.5703125" style="1" customWidth="1"/>
    <col min="6659" max="6659" width="15.5703125" style="1" customWidth="1"/>
    <col min="6660" max="6912" width="8.85546875" style="1"/>
    <col min="6913" max="6913" width="25.5703125" style="1" customWidth="1"/>
    <col min="6914" max="6914" width="40.5703125" style="1" customWidth="1"/>
    <col min="6915" max="6915" width="15.5703125" style="1" customWidth="1"/>
    <col min="6916" max="7168" width="8.85546875" style="1"/>
    <col min="7169" max="7169" width="25.5703125" style="1" customWidth="1"/>
    <col min="7170" max="7170" width="40.5703125" style="1" customWidth="1"/>
    <col min="7171" max="7171" width="15.5703125" style="1" customWidth="1"/>
    <col min="7172" max="7424" width="8.85546875" style="1"/>
    <col min="7425" max="7425" width="25.5703125" style="1" customWidth="1"/>
    <col min="7426" max="7426" width="40.5703125" style="1" customWidth="1"/>
    <col min="7427" max="7427" width="15.5703125" style="1" customWidth="1"/>
    <col min="7428" max="7680" width="8.85546875" style="1"/>
    <col min="7681" max="7681" width="25.5703125" style="1" customWidth="1"/>
    <col min="7682" max="7682" width="40.5703125" style="1" customWidth="1"/>
    <col min="7683" max="7683" width="15.5703125" style="1" customWidth="1"/>
    <col min="7684" max="7936" width="8.85546875" style="1"/>
    <col min="7937" max="7937" width="25.5703125" style="1" customWidth="1"/>
    <col min="7938" max="7938" width="40.5703125" style="1" customWidth="1"/>
    <col min="7939" max="7939" width="15.5703125" style="1" customWidth="1"/>
    <col min="7940" max="8192" width="8.85546875" style="1"/>
    <col min="8193" max="8193" width="25.5703125" style="1" customWidth="1"/>
    <col min="8194" max="8194" width="40.5703125" style="1" customWidth="1"/>
    <col min="8195" max="8195" width="15.5703125" style="1" customWidth="1"/>
    <col min="8196" max="8448" width="8.85546875" style="1"/>
    <col min="8449" max="8449" width="25.5703125" style="1" customWidth="1"/>
    <col min="8450" max="8450" width="40.5703125" style="1" customWidth="1"/>
    <col min="8451" max="8451" width="15.5703125" style="1" customWidth="1"/>
    <col min="8452" max="8704" width="8.85546875" style="1"/>
    <col min="8705" max="8705" width="25.5703125" style="1" customWidth="1"/>
    <col min="8706" max="8706" width="40.5703125" style="1" customWidth="1"/>
    <col min="8707" max="8707" width="15.5703125" style="1" customWidth="1"/>
    <col min="8708" max="8960" width="8.85546875" style="1"/>
    <col min="8961" max="8961" width="25.5703125" style="1" customWidth="1"/>
    <col min="8962" max="8962" width="40.5703125" style="1" customWidth="1"/>
    <col min="8963" max="8963" width="15.5703125" style="1" customWidth="1"/>
    <col min="8964" max="9216" width="8.85546875" style="1"/>
    <col min="9217" max="9217" width="25.5703125" style="1" customWidth="1"/>
    <col min="9218" max="9218" width="40.5703125" style="1" customWidth="1"/>
    <col min="9219" max="9219" width="15.5703125" style="1" customWidth="1"/>
    <col min="9220" max="9472" width="8.85546875" style="1"/>
    <col min="9473" max="9473" width="25.5703125" style="1" customWidth="1"/>
    <col min="9474" max="9474" width="40.5703125" style="1" customWidth="1"/>
    <col min="9475" max="9475" width="15.5703125" style="1" customWidth="1"/>
    <col min="9476" max="9728" width="8.85546875" style="1"/>
    <col min="9729" max="9729" width="25.5703125" style="1" customWidth="1"/>
    <col min="9730" max="9730" width="40.5703125" style="1" customWidth="1"/>
    <col min="9731" max="9731" width="15.5703125" style="1" customWidth="1"/>
    <col min="9732" max="9984" width="8.85546875" style="1"/>
    <col min="9985" max="9985" width="25.5703125" style="1" customWidth="1"/>
    <col min="9986" max="9986" width="40.5703125" style="1" customWidth="1"/>
    <col min="9987" max="9987" width="15.5703125" style="1" customWidth="1"/>
    <col min="9988" max="10240" width="8.85546875" style="1"/>
    <col min="10241" max="10241" width="25.5703125" style="1" customWidth="1"/>
    <col min="10242" max="10242" width="40.5703125" style="1" customWidth="1"/>
    <col min="10243" max="10243" width="15.5703125" style="1" customWidth="1"/>
    <col min="10244" max="10496" width="8.85546875" style="1"/>
    <col min="10497" max="10497" width="25.5703125" style="1" customWidth="1"/>
    <col min="10498" max="10498" width="40.5703125" style="1" customWidth="1"/>
    <col min="10499" max="10499" width="15.5703125" style="1" customWidth="1"/>
    <col min="10500" max="10752" width="8.85546875" style="1"/>
    <col min="10753" max="10753" width="25.5703125" style="1" customWidth="1"/>
    <col min="10754" max="10754" width="40.5703125" style="1" customWidth="1"/>
    <col min="10755" max="10755" width="15.5703125" style="1" customWidth="1"/>
    <col min="10756" max="11008" width="8.85546875" style="1"/>
    <col min="11009" max="11009" width="25.5703125" style="1" customWidth="1"/>
    <col min="11010" max="11010" width="40.5703125" style="1" customWidth="1"/>
    <col min="11011" max="11011" width="15.5703125" style="1" customWidth="1"/>
    <col min="11012" max="11264" width="8.85546875" style="1"/>
    <col min="11265" max="11265" width="25.5703125" style="1" customWidth="1"/>
    <col min="11266" max="11266" width="40.5703125" style="1" customWidth="1"/>
    <col min="11267" max="11267" width="15.5703125" style="1" customWidth="1"/>
    <col min="11268" max="11520" width="8.85546875" style="1"/>
    <col min="11521" max="11521" width="25.5703125" style="1" customWidth="1"/>
    <col min="11522" max="11522" width="40.5703125" style="1" customWidth="1"/>
    <col min="11523" max="11523" width="15.5703125" style="1" customWidth="1"/>
    <col min="11524" max="11776" width="8.85546875" style="1"/>
    <col min="11777" max="11777" width="25.5703125" style="1" customWidth="1"/>
    <col min="11778" max="11778" width="40.5703125" style="1" customWidth="1"/>
    <col min="11779" max="11779" width="15.5703125" style="1" customWidth="1"/>
    <col min="11780" max="12032" width="8.85546875" style="1"/>
    <col min="12033" max="12033" width="25.5703125" style="1" customWidth="1"/>
    <col min="12034" max="12034" width="40.5703125" style="1" customWidth="1"/>
    <col min="12035" max="12035" width="15.5703125" style="1" customWidth="1"/>
    <col min="12036" max="12288" width="8.85546875" style="1"/>
    <col min="12289" max="12289" width="25.5703125" style="1" customWidth="1"/>
    <col min="12290" max="12290" width="40.5703125" style="1" customWidth="1"/>
    <col min="12291" max="12291" width="15.5703125" style="1" customWidth="1"/>
    <col min="12292" max="12544" width="8.85546875" style="1"/>
    <col min="12545" max="12545" width="25.5703125" style="1" customWidth="1"/>
    <col min="12546" max="12546" width="40.5703125" style="1" customWidth="1"/>
    <col min="12547" max="12547" width="15.5703125" style="1" customWidth="1"/>
    <col min="12548" max="12800" width="8.85546875" style="1"/>
    <col min="12801" max="12801" width="25.5703125" style="1" customWidth="1"/>
    <col min="12802" max="12802" width="40.5703125" style="1" customWidth="1"/>
    <col min="12803" max="12803" width="15.5703125" style="1" customWidth="1"/>
    <col min="12804" max="13056" width="8.85546875" style="1"/>
    <col min="13057" max="13057" width="25.5703125" style="1" customWidth="1"/>
    <col min="13058" max="13058" width="40.5703125" style="1" customWidth="1"/>
    <col min="13059" max="13059" width="15.5703125" style="1" customWidth="1"/>
    <col min="13060" max="13312" width="8.85546875" style="1"/>
    <col min="13313" max="13313" width="25.5703125" style="1" customWidth="1"/>
    <col min="13314" max="13314" width="40.5703125" style="1" customWidth="1"/>
    <col min="13315" max="13315" width="15.5703125" style="1" customWidth="1"/>
    <col min="13316" max="13568" width="8.85546875" style="1"/>
    <col min="13569" max="13569" width="25.5703125" style="1" customWidth="1"/>
    <col min="13570" max="13570" width="40.5703125" style="1" customWidth="1"/>
    <col min="13571" max="13571" width="15.5703125" style="1" customWidth="1"/>
    <col min="13572" max="13824" width="8.85546875" style="1"/>
    <col min="13825" max="13825" width="25.5703125" style="1" customWidth="1"/>
    <col min="13826" max="13826" width="40.5703125" style="1" customWidth="1"/>
    <col min="13827" max="13827" width="15.5703125" style="1" customWidth="1"/>
    <col min="13828" max="14080" width="8.85546875" style="1"/>
    <col min="14081" max="14081" width="25.5703125" style="1" customWidth="1"/>
    <col min="14082" max="14082" width="40.5703125" style="1" customWidth="1"/>
    <col min="14083" max="14083" width="15.5703125" style="1" customWidth="1"/>
    <col min="14084" max="14336" width="8.85546875" style="1"/>
    <col min="14337" max="14337" width="25.5703125" style="1" customWidth="1"/>
    <col min="14338" max="14338" width="40.5703125" style="1" customWidth="1"/>
    <col min="14339" max="14339" width="15.5703125" style="1" customWidth="1"/>
    <col min="14340" max="14592" width="8.85546875" style="1"/>
    <col min="14593" max="14593" width="25.5703125" style="1" customWidth="1"/>
    <col min="14594" max="14594" width="40.5703125" style="1" customWidth="1"/>
    <col min="14595" max="14595" width="15.5703125" style="1" customWidth="1"/>
    <col min="14596" max="14848" width="8.85546875" style="1"/>
    <col min="14849" max="14849" width="25.5703125" style="1" customWidth="1"/>
    <col min="14850" max="14850" width="40.5703125" style="1" customWidth="1"/>
    <col min="14851" max="14851" width="15.5703125" style="1" customWidth="1"/>
    <col min="14852" max="15104" width="8.85546875" style="1"/>
    <col min="15105" max="15105" width="25.5703125" style="1" customWidth="1"/>
    <col min="15106" max="15106" width="40.5703125" style="1" customWidth="1"/>
    <col min="15107" max="15107" width="15.5703125" style="1" customWidth="1"/>
    <col min="15108" max="15360" width="8.85546875" style="1"/>
    <col min="15361" max="15361" width="25.5703125" style="1" customWidth="1"/>
    <col min="15362" max="15362" width="40.5703125" style="1" customWidth="1"/>
    <col min="15363" max="15363" width="15.5703125" style="1" customWidth="1"/>
    <col min="15364" max="15616" width="8.85546875" style="1"/>
    <col min="15617" max="15617" width="25.5703125" style="1" customWidth="1"/>
    <col min="15618" max="15618" width="40.5703125" style="1" customWidth="1"/>
    <col min="15619" max="15619" width="15.5703125" style="1" customWidth="1"/>
    <col min="15620" max="15872" width="8.85546875" style="1"/>
    <col min="15873" max="15873" width="25.5703125" style="1" customWidth="1"/>
    <col min="15874" max="15874" width="40.5703125" style="1" customWidth="1"/>
    <col min="15875" max="15875" width="15.5703125" style="1" customWidth="1"/>
    <col min="15876" max="16128" width="8.85546875" style="1"/>
    <col min="16129" max="16129" width="25.5703125" style="1" customWidth="1"/>
    <col min="16130" max="16130" width="40.5703125" style="1" customWidth="1"/>
    <col min="16131" max="16131" width="15.5703125" style="1" customWidth="1"/>
    <col min="16132" max="16384" width="8.85546875" style="1"/>
  </cols>
  <sheetData>
    <row r="1" spans="1:9" ht="23.45" customHeight="1" thickBot="1">
      <c r="A1" s="4" t="s">
        <v>0</v>
      </c>
      <c r="B1" s="5"/>
      <c r="C1" s="6"/>
    </row>
    <row r="2" spans="1:9" ht="20.45" thickBot="1">
      <c r="A2" s="2"/>
      <c r="B2" s="3"/>
      <c r="C2" s="3"/>
      <c r="I2" s="3">
        <v>1</v>
      </c>
    </row>
    <row r="3" spans="1:9" ht="35.1" customHeight="1" thickBot="1">
      <c r="A3" s="7" t="s">
        <v>1</v>
      </c>
      <c r="B3" s="148"/>
      <c r="C3" s="149"/>
      <c r="I3" s="3">
        <v>2</v>
      </c>
    </row>
    <row r="4" spans="1:9" ht="12.95" thickBot="1">
      <c r="I4" s="3">
        <v>3</v>
      </c>
    </row>
    <row r="5" spans="1:9" ht="36.950000000000003" customHeight="1" thickBot="1">
      <c r="A5" s="7" t="s">
        <v>2</v>
      </c>
      <c r="B5" s="148"/>
      <c r="C5" s="150"/>
    </row>
    <row r="7" spans="1:9" ht="12.95" thickBot="1"/>
    <row r="8" spans="1:9" ht="35.1" customHeight="1" thickBot="1">
      <c r="A8" s="142" t="s">
        <v>3</v>
      </c>
      <c r="B8" s="139"/>
      <c r="C8" s="143"/>
    </row>
  </sheetData>
  <sheetProtection algorithmName="SHA-512" hashValue="o6p6NpsSW73fH02+eFNtpOMZYJl9xd+GQSlCoUg4zxxWzTwzKJjTmkoxu/pFAoHkLntx2lmqcy+GoEGZYzy/0A==" saltValue="X3rkSdxUBTX0nUVq/dgkEw==" spinCount="100000" sheet="1" objects="1" scenarios="1"/>
  <mergeCells count="2">
    <mergeCell ref="B3:C3"/>
    <mergeCell ref="B5:C5"/>
  </mergeCells>
  <conditionalFormatting sqref="C8">
    <cfRule type="containsBlanks" dxfId="29" priority="1">
      <formula>LEN(TRIM(C8))=0</formula>
    </cfRule>
  </conditionalFormatting>
  <dataValidations count="2">
    <dataValidation allowBlank="1" showDropDown="1" showInputMessage="1" showErrorMessage="1" sqref="C65523 IY65523 SU65523 ACQ65523 AMM65523 AWI65523 BGE65523 BQA65523 BZW65523 CJS65523 CTO65523 DDK65523 DNG65523 DXC65523 EGY65523 EQU65523 FAQ65523 FKM65523 FUI65523 GEE65523 GOA65523 GXW65523 HHS65523 HRO65523 IBK65523 ILG65523 IVC65523 JEY65523 JOU65523 JYQ65523 KIM65523 KSI65523 LCE65523 LMA65523 LVW65523 MFS65523 MPO65523 MZK65523 NJG65523 NTC65523 OCY65523 OMU65523 OWQ65523 PGM65523 PQI65523 QAE65523 QKA65523 QTW65523 RDS65523 RNO65523 RXK65523 SHG65523 SRC65523 TAY65523 TKU65523 TUQ65523 UEM65523 UOI65523 UYE65523 VIA65523 VRW65523 WBS65523 WLO65523 WVK65523 C131059 IY131059 SU131059 ACQ131059 AMM131059 AWI131059 BGE131059 BQA131059 BZW131059 CJS131059 CTO131059 DDK131059 DNG131059 DXC131059 EGY131059 EQU131059 FAQ131059 FKM131059 FUI131059 GEE131059 GOA131059 GXW131059 HHS131059 HRO131059 IBK131059 ILG131059 IVC131059 JEY131059 JOU131059 JYQ131059 KIM131059 KSI131059 LCE131059 LMA131059 LVW131059 MFS131059 MPO131059 MZK131059 NJG131059 NTC131059 OCY131059 OMU131059 OWQ131059 PGM131059 PQI131059 QAE131059 QKA131059 QTW131059 RDS131059 RNO131059 RXK131059 SHG131059 SRC131059 TAY131059 TKU131059 TUQ131059 UEM131059 UOI131059 UYE131059 VIA131059 VRW131059 WBS131059 WLO131059 WVK131059 C196595 IY196595 SU196595 ACQ196595 AMM196595 AWI196595 BGE196595 BQA196595 BZW196595 CJS196595 CTO196595 DDK196595 DNG196595 DXC196595 EGY196595 EQU196595 FAQ196595 FKM196595 FUI196595 GEE196595 GOA196595 GXW196595 HHS196595 HRO196595 IBK196595 ILG196595 IVC196595 JEY196595 JOU196595 JYQ196595 KIM196595 KSI196595 LCE196595 LMA196595 LVW196595 MFS196595 MPO196595 MZK196595 NJG196595 NTC196595 OCY196595 OMU196595 OWQ196595 PGM196595 PQI196595 QAE196595 QKA196595 QTW196595 RDS196595 RNO196595 RXK196595 SHG196595 SRC196595 TAY196595 TKU196595 TUQ196595 UEM196595 UOI196595 UYE196595 VIA196595 VRW196595 WBS196595 WLO196595 WVK196595 C262131 IY262131 SU262131 ACQ262131 AMM262131 AWI262131 BGE262131 BQA262131 BZW262131 CJS262131 CTO262131 DDK262131 DNG262131 DXC262131 EGY262131 EQU262131 FAQ262131 FKM262131 FUI262131 GEE262131 GOA262131 GXW262131 HHS262131 HRO262131 IBK262131 ILG262131 IVC262131 JEY262131 JOU262131 JYQ262131 KIM262131 KSI262131 LCE262131 LMA262131 LVW262131 MFS262131 MPO262131 MZK262131 NJG262131 NTC262131 OCY262131 OMU262131 OWQ262131 PGM262131 PQI262131 QAE262131 QKA262131 QTW262131 RDS262131 RNO262131 RXK262131 SHG262131 SRC262131 TAY262131 TKU262131 TUQ262131 UEM262131 UOI262131 UYE262131 VIA262131 VRW262131 WBS262131 WLO262131 WVK262131 C327667 IY327667 SU327667 ACQ327667 AMM327667 AWI327667 BGE327667 BQA327667 BZW327667 CJS327667 CTO327667 DDK327667 DNG327667 DXC327667 EGY327667 EQU327667 FAQ327667 FKM327667 FUI327667 GEE327667 GOA327667 GXW327667 HHS327667 HRO327667 IBK327667 ILG327667 IVC327667 JEY327667 JOU327667 JYQ327667 KIM327667 KSI327667 LCE327667 LMA327667 LVW327667 MFS327667 MPO327667 MZK327667 NJG327667 NTC327667 OCY327667 OMU327667 OWQ327667 PGM327667 PQI327667 QAE327667 QKA327667 QTW327667 RDS327667 RNO327667 RXK327667 SHG327667 SRC327667 TAY327667 TKU327667 TUQ327667 UEM327667 UOI327667 UYE327667 VIA327667 VRW327667 WBS327667 WLO327667 WVK327667 C393203 IY393203 SU393203 ACQ393203 AMM393203 AWI393203 BGE393203 BQA393203 BZW393203 CJS393203 CTO393203 DDK393203 DNG393203 DXC393203 EGY393203 EQU393203 FAQ393203 FKM393203 FUI393203 GEE393203 GOA393203 GXW393203 HHS393203 HRO393203 IBK393203 ILG393203 IVC393203 JEY393203 JOU393203 JYQ393203 KIM393203 KSI393203 LCE393203 LMA393203 LVW393203 MFS393203 MPO393203 MZK393203 NJG393203 NTC393203 OCY393203 OMU393203 OWQ393203 PGM393203 PQI393203 QAE393203 QKA393203 QTW393203 RDS393203 RNO393203 RXK393203 SHG393203 SRC393203 TAY393203 TKU393203 TUQ393203 UEM393203 UOI393203 UYE393203 VIA393203 VRW393203 WBS393203 WLO393203 WVK393203 C458739 IY458739 SU458739 ACQ458739 AMM458739 AWI458739 BGE458739 BQA458739 BZW458739 CJS458739 CTO458739 DDK458739 DNG458739 DXC458739 EGY458739 EQU458739 FAQ458739 FKM458739 FUI458739 GEE458739 GOA458739 GXW458739 HHS458739 HRO458739 IBK458739 ILG458739 IVC458739 JEY458739 JOU458739 JYQ458739 KIM458739 KSI458739 LCE458739 LMA458739 LVW458739 MFS458739 MPO458739 MZK458739 NJG458739 NTC458739 OCY458739 OMU458739 OWQ458739 PGM458739 PQI458739 QAE458739 QKA458739 QTW458739 RDS458739 RNO458739 RXK458739 SHG458739 SRC458739 TAY458739 TKU458739 TUQ458739 UEM458739 UOI458739 UYE458739 VIA458739 VRW458739 WBS458739 WLO458739 WVK458739 C524275 IY524275 SU524275 ACQ524275 AMM524275 AWI524275 BGE524275 BQA524275 BZW524275 CJS524275 CTO524275 DDK524275 DNG524275 DXC524275 EGY524275 EQU524275 FAQ524275 FKM524275 FUI524275 GEE524275 GOA524275 GXW524275 HHS524275 HRO524275 IBK524275 ILG524275 IVC524275 JEY524275 JOU524275 JYQ524275 KIM524275 KSI524275 LCE524275 LMA524275 LVW524275 MFS524275 MPO524275 MZK524275 NJG524275 NTC524275 OCY524275 OMU524275 OWQ524275 PGM524275 PQI524275 QAE524275 QKA524275 QTW524275 RDS524275 RNO524275 RXK524275 SHG524275 SRC524275 TAY524275 TKU524275 TUQ524275 UEM524275 UOI524275 UYE524275 VIA524275 VRW524275 WBS524275 WLO524275 WVK524275 C589811 IY589811 SU589811 ACQ589811 AMM589811 AWI589811 BGE589811 BQA589811 BZW589811 CJS589811 CTO589811 DDK589811 DNG589811 DXC589811 EGY589811 EQU589811 FAQ589811 FKM589811 FUI589811 GEE589811 GOA589811 GXW589811 HHS589811 HRO589811 IBK589811 ILG589811 IVC589811 JEY589811 JOU589811 JYQ589811 KIM589811 KSI589811 LCE589811 LMA589811 LVW589811 MFS589811 MPO589811 MZK589811 NJG589811 NTC589811 OCY589811 OMU589811 OWQ589811 PGM589811 PQI589811 QAE589811 QKA589811 QTW589811 RDS589811 RNO589811 RXK589811 SHG589811 SRC589811 TAY589811 TKU589811 TUQ589811 UEM589811 UOI589811 UYE589811 VIA589811 VRW589811 WBS589811 WLO589811 WVK589811 C655347 IY655347 SU655347 ACQ655347 AMM655347 AWI655347 BGE655347 BQA655347 BZW655347 CJS655347 CTO655347 DDK655347 DNG655347 DXC655347 EGY655347 EQU655347 FAQ655347 FKM655347 FUI655347 GEE655347 GOA655347 GXW655347 HHS655347 HRO655347 IBK655347 ILG655347 IVC655347 JEY655347 JOU655347 JYQ655347 KIM655347 KSI655347 LCE655347 LMA655347 LVW655347 MFS655347 MPO655347 MZK655347 NJG655347 NTC655347 OCY655347 OMU655347 OWQ655347 PGM655347 PQI655347 QAE655347 QKA655347 QTW655347 RDS655347 RNO655347 RXK655347 SHG655347 SRC655347 TAY655347 TKU655347 TUQ655347 UEM655347 UOI655347 UYE655347 VIA655347 VRW655347 WBS655347 WLO655347 WVK655347 C720883 IY720883 SU720883 ACQ720883 AMM720883 AWI720883 BGE720883 BQA720883 BZW720883 CJS720883 CTO720883 DDK720883 DNG720883 DXC720883 EGY720883 EQU720883 FAQ720883 FKM720883 FUI720883 GEE720883 GOA720883 GXW720883 HHS720883 HRO720883 IBK720883 ILG720883 IVC720883 JEY720883 JOU720883 JYQ720883 KIM720883 KSI720883 LCE720883 LMA720883 LVW720883 MFS720883 MPO720883 MZK720883 NJG720883 NTC720883 OCY720883 OMU720883 OWQ720883 PGM720883 PQI720883 QAE720883 QKA720883 QTW720883 RDS720883 RNO720883 RXK720883 SHG720883 SRC720883 TAY720883 TKU720883 TUQ720883 UEM720883 UOI720883 UYE720883 VIA720883 VRW720883 WBS720883 WLO720883 WVK720883 C786419 IY786419 SU786419 ACQ786419 AMM786419 AWI786419 BGE786419 BQA786419 BZW786419 CJS786419 CTO786419 DDK786419 DNG786419 DXC786419 EGY786419 EQU786419 FAQ786419 FKM786419 FUI786419 GEE786419 GOA786419 GXW786419 HHS786419 HRO786419 IBK786419 ILG786419 IVC786419 JEY786419 JOU786419 JYQ786419 KIM786419 KSI786419 LCE786419 LMA786419 LVW786419 MFS786419 MPO786419 MZK786419 NJG786419 NTC786419 OCY786419 OMU786419 OWQ786419 PGM786419 PQI786419 QAE786419 QKA786419 QTW786419 RDS786419 RNO786419 RXK786419 SHG786419 SRC786419 TAY786419 TKU786419 TUQ786419 UEM786419 UOI786419 UYE786419 VIA786419 VRW786419 WBS786419 WLO786419 WVK786419 C851955 IY851955 SU851955 ACQ851955 AMM851955 AWI851955 BGE851955 BQA851955 BZW851955 CJS851955 CTO851955 DDK851955 DNG851955 DXC851955 EGY851955 EQU851955 FAQ851955 FKM851955 FUI851955 GEE851955 GOA851955 GXW851955 HHS851955 HRO851955 IBK851955 ILG851955 IVC851955 JEY851955 JOU851955 JYQ851955 KIM851955 KSI851955 LCE851955 LMA851955 LVW851955 MFS851955 MPO851955 MZK851955 NJG851955 NTC851955 OCY851955 OMU851955 OWQ851955 PGM851955 PQI851955 QAE851955 QKA851955 QTW851955 RDS851955 RNO851955 RXK851955 SHG851955 SRC851955 TAY851955 TKU851955 TUQ851955 UEM851955 UOI851955 UYE851955 VIA851955 VRW851955 WBS851955 WLO851955 WVK851955 C917491 IY917491 SU917491 ACQ917491 AMM917491 AWI917491 BGE917491 BQA917491 BZW917491 CJS917491 CTO917491 DDK917491 DNG917491 DXC917491 EGY917491 EQU917491 FAQ917491 FKM917491 FUI917491 GEE917491 GOA917491 GXW917491 HHS917491 HRO917491 IBK917491 ILG917491 IVC917491 JEY917491 JOU917491 JYQ917491 KIM917491 KSI917491 LCE917491 LMA917491 LVW917491 MFS917491 MPO917491 MZK917491 NJG917491 NTC917491 OCY917491 OMU917491 OWQ917491 PGM917491 PQI917491 QAE917491 QKA917491 QTW917491 RDS917491 RNO917491 RXK917491 SHG917491 SRC917491 TAY917491 TKU917491 TUQ917491 UEM917491 UOI917491 UYE917491 VIA917491 VRW917491 WBS917491 WLO917491 WVK917491 C983027 IY983027 SU983027 ACQ983027 AMM983027 AWI983027 BGE983027 BQA983027 BZW983027 CJS983027 CTO983027 DDK983027 DNG983027 DXC983027 EGY983027 EQU983027 FAQ983027 FKM983027 FUI983027 GEE983027 GOA983027 GXW983027 HHS983027 HRO983027 IBK983027 ILG983027 IVC983027 JEY983027 JOU983027 JYQ983027 KIM983027 KSI983027 LCE983027 LMA983027 LVW983027 MFS983027 MPO983027 MZK983027 NJG983027 NTC983027 OCY983027 OMU983027 OWQ983027 PGM983027 PQI983027 QAE983027 QKA983027 QTW983027 RDS983027 RNO983027 RXK983027 SHG983027 SRC983027 TAY983027 TKU983027 TUQ983027 UEM983027 UOI983027 UYE983027 VIA983027 VRW983027 WBS983027 WLO983027 WVK983027" xr:uid="{0F0CB0A0-401F-4D4B-B381-A86CF0735C20}"/>
    <dataValidation type="list" allowBlank="1" showInputMessage="1" showErrorMessage="1" sqref="C8" xr:uid="{50F9D9E3-172B-4CD8-A5DB-8BE099BFA64F}">
      <formula1>$I$2:$I$4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3F5A4-A8C8-4D5E-A6F4-619E4DE9CAF0}">
  <sheetPr codeName="Sheet5"/>
  <dimension ref="B2:C19"/>
  <sheetViews>
    <sheetView workbookViewId="0">
      <selection activeCell="C29" sqref="C29"/>
    </sheetView>
  </sheetViews>
  <sheetFormatPr defaultRowHeight="14.45"/>
  <cols>
    <col min="2" max="2" width="9.42578125" customWidth="1"/>
    <col min="3" max="3" width="54.85546875" customWidth="1"/>
  </cols>
  <sheetData>
    <row r="2" spans="2:3" ht="15" thickBot="1"/>
    <row r="3" spans="2:3" ht="27" thickTop="1" thickBot="1">
      <c r="B3" s="146" t="s">
        <v>4</v>
      </c>
      <c r="C3" s="147" t="s">
        <v>5</v>
      </c>
    </row>
    <row r="4" spans="2:3" ht="20.100000000000001" customHeight="1" thickTop="1" thickBot="1">
      <c r="B4" s="57">
        <v>1</v>
      </c>
      <c r="C4" s="58"/>
    </row>
    <row r="5" spans="2:3" ht="20.100000000000001" customHeight="1" thickTop="1" thickBot="1">
      <c r="B5" s="57">
        <v>2</v>
      </c>
      <c r="C5" s="58"/>
    </row>
    <row r="6" spans="2:3" ht="20.100000000000001" customHeight="1" thickTop="1" thickBot="1">
      <c r="B6" s="57">
        <v>3</v>
      </c>
      <c r="C6" s="58"/>
    </row>
    <row r="7" spans="2:3" ht="20.100000000000001" customHeight="1" thickTop="1" thickBot="1">
      <c r="B7" s="57">
        <v>4</v>
      </c>
      <c r="C7" s="58"/>
    </row>
    <row r="8" spans="2:3" ht="20.100000000000001" customHeight="1" thickTop="1" thickBot="1">
      <c r="B8" s="57">
        <v>5</v>
      </c>
      <c r="C8" s="58"/>
    </row>
    <row r="9" spans="2:3" ht="20.100000000000001" customHeight="1" thickTop="1" thickBot="1">
      <c r="B9" s="57">
        <v>6</v>
      </c>
      <c r="C9" s="58"/>
    </row>
    <row r="10" spans="2:3" ht="20.100000000000001" customHeight="1" thickTop="1" thickBot="1">
      <c r="B10" s="57">
        <v>7</v>
      </c>
      <c r="C10" s="58"/>
    </row>
    <row r="11" spans="2:3" ht="20.100000000000001" customHeight="1" thickTop="1" thickBot="1">
      <c r="B11" s="57">
        <v>8</v>
      </c>
      <c r="C11" s="58"/>
    </row>
    <row r="12" spans="2:3" ht="20.100000000000001" customHeight="1" thickTop="1" thickBot="1">
      <c r="B12" s="57">
        <v>9</v>
      </c>
      <c r="C12" s="58"/>
    </row>
    <row r="13" spans="2:3" ht="20.100000000000001" customHeight="1" thickTop="1" thickBot="1">
      <c r="B13" s="57">
        <v>10</v>
      </c>
      <c r="C13" s="58"/>
    </row>
    <row r="14" spans="2:3" ht="20.100000000000001" customHeight="1" thickTop="1" thickBot="1">
      <c r="B14" s="57">
        <v>11</v>
      </c>
      <c r="C14" s="58"/>
    </row>
    <row r="15" spans="2:3" ht="20.100000000000001" customHeight="1" thickTop="1" thickBot="1">
      <c r="B15" s="57">
        <v>12</v>
      </c>
      <c r="C15" s="58"/>
    </row>
    <row r="16" spans="2:3" ht="20.100000000000001" customHeight="1" thickTop="1" thickBot="1">
      <c r="B16" s="57">
        <v>13</v>
      </c>
      <c r="C16" s="58"/>
    </row>
    <row r="17" spans="2:3" ht="20.100000000000001" customHeight="1" thickTop="1" thickBot="1">
      <c r="B17" s="57">
        <v>14</v>
      </c>
      <c r="C17" s="58"/>
    </row>
    <row r="18" spans="2:3" ht="20.100000000000001" customHeight="1" thickTop="1" thickBot="1">
      <c r="B18" s="57">
        <v>15</v>
      </c>
      <c r="C18" s="58"/>
    </row>
    <row r="19" spans="2:3" ht="15" thickTop="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ED961-0DF7-4752-97C3-8065ACF42285}">
  <sheetPr codeName="Sheet2"/>
  <dimension ref="A1:AA270"/>
  <sheetViews>
    <sheetView showGridLines="0" zoomScaleNormal="100" workbookViewId="0">
      <selection activeCell="H8" sqref="H8"/>
    </sheetView>
  </sheetViews>
  <sheetFormatPr defaultColWidth="8.85546875" defaultRowHeight="14.45"/>
  <cols>
    <col min="1" max="1" width="13.5703125" style="28" customWidth="1"/>
    <col min="2" max="2" width="13.42578125" style="25" customWidth="1"/>
    <col min="3" max="3" width="41.28515625" style="39" customWidth="1"/>
    <col min="4" max="4" width="13" style="39" customWidth="1"/>
    <col min="5" max="5" width="11.42578125" style="26" customWidth="1"/>
    <col min="6" max="6" width="10.140625" style="28" customWidth="1"/>
    <col min="7" max="7" width="16.42578125" style="27" customWidth="1"/>
    <col min="8" max="8" width="30.42578125" style="28" customWidth="1"/>
    <col min="9" max="9" width="30.28515625" style="28" customWidth="1"/>
    <col min="10" max="10" width="8.85546875" style="28" hidden="1" customWidth="1"/>
    <col min="11" max="11" width="14.42578125" style="28" hidden="1" customWidth="1"/>
    <col min="12" max="12" width="13.42578125" style="28" hidden="1" customWidth="1"/>
    <col min="13" max="13" width="16.42578125" style="28" hidden="1" customWidth="1"/>
    <col min="14" max="14" width="10.5703125" style="28" hidden="1" customWidth="1"/>
    <col min="15" max="15" width="8.85546875" style="17" customWidth="1"/>
    <col min="16" max="16" width="11.7109375" style="17" customWidth="1"/>
    <col min="17" max="17" width="8.85546875" style="29" customWidth="1"/>
    <col min="18" max="23" width="8.85546875" style="18" customWidth="1"/>
    <col min="24" max="24" width="9.42578125" style="18" customWidth="1"/>
    <col min="25" max="26" width="8.85546875" style="18" customWidth="1"/>
    <col min="27" max="27" width="8.85546875" style="28" customWidth="1"/>
    <col min="28" max="257" width="8.85546875" style="28"/>
    <col min="258" max="258" width="8" style="28" customWidth="1"/>
    <col min="259" max="259" width="19.5703125" style="28" customWidth="1"/>
    <col min="260" max="260" width="13.42578125" style="28" customWidth="1"/>
    <col min="261" max="261" width="39.5703125" style="28" customWidth="1"/>
    <col min="262" max="262" width="10.5703125" style="28" customWidth="1"/>
    <col min="263" max="263" width="11.42578125" style="28" customWidth="1"/>
    <col min="264" max="264" width="8.42578125" style="28" customWidth="1"/>
    <col min="265" max="265" width="16.42578125" style="28" customWidth="1"/>
    <col min="266" max="266" width="30.42578125" style="28" customWidth="1"/>
    <col min="267" max="271" width="0" style="28" hidden="1" customWidth="1"/>
    <col min="272" max="513" width="8.85546875" style="28"/>
    <col min="514" max="514" width="8" style="28" customWidth="1"/>
    <col min="515" max="515" width="19.5703125" style="28" customWidth="1"/>
    <col min="516" max="516" width="13.42578125" style="28" customWidth="1"/>
    <col min="517" max="517" width="39.5703125" style="28" customWidth="1"/>
    <col min="518" max="518" width="10.5703125" style="28" customWidth="1"/>
    <col min="519" max="519" width="11.42578125" style="28" customWidth="1"/>
    <col min="520" max="520" width="8.42578125" style="28" customWidth="1"/>
    <col min="521" max="521" width="16.42578125" style="28" customWidth="1"/>
    <col min="522" max="522" width="30.42578125" style="28" customWidth="1"/>
    <col min="523" max="527" width="0" style="28" hidden="1" customWidth="1"/>
    <col min="528" max="769" width="8.85546875" style="28"/>
    <col min="770" max="770" width="8" style="28" customWidth="1"/>
    <col min="771" max="771" width="19.5703125" style="28" customWidth="1"/>
    <col min="772" max="772" width="13.42578125" style="28" customWidth="1"/>
    <col min="773" max="773" width="39.5703125" style="28" customWidth="1"/>
    <col min="774" max="774" width="10.5703125" style="28" customWidth="1"/>
    <col min="775" max="775" width="11.42578125" style="28" customWidth="1"/>
    <col min="776" max="776" width="8.42578125" style="28" customWidth="1"/>
    <col min="777" max="777" width="16.42578125" style="28" customWidth="1"/>
    <col min="778" max="778" width="30.42578125" style="28" customWidth="1"/>
    <col min="779" max="783" width="0" style="28" hidden="1" customWidth="1"/>
    <col min="784" max="1025" width="8.85546875" style="28"/>
    <col min="1026" max="1026" width="8" style="28" customWidth="1"/>
    <col min="1027" max="1027" width="19.5703125" style="28" customWidth="1"/>
    <col min="1028" max="1028" width="13.42578125" style="28" customWidth="1"/>
    <col min="1029" max="1029" width="39.5703125" style="28" customWidth="1"/>
    <col min="1030" max="1030" width="10.5703125" style="28" customWidth="1"/>
    <col min="1031" max="1031" width="11.42578125" style="28" customWidth="1"/>
    <col min="1032" max="1032" width="8.42578125" style="28" customWidth="1"/>
    <col min="1033" max="1033" width="16.42578125" style="28" customWidth="1"/>
    <col min="1034" max="1034" width="30.42578125" style="28" customWidth="1"/>
    <col min="1035" max="1039" width="0" style="28" hidden="1" customWidth="1"/>
    <col min="1040" max="1281" width="8.85546875" style="28"/>
    <col min="1282" max="1282" width="8" style="28" customWidth="1"/>
    <col min="1283" max="1283" width="19.5703125" style="28" customWidth="1"/>
    <col min="1284" max="1284" width="13.42578125" style="28" customWidth="1"/>
    <col min="1285" max="1285" width="39.5703125" style="28" customWidth="1"/>
    <col min="1286" max="1286" width="10.5703125" style="28" customWidth="1"/>
    <col min="1287" max="1287" width="11.42578125" style="28" customWidth="1"/>
    <col min="1288" max="1288" width="8.42578125" style="28" customWidth="1"/>
    <col min="1289" max="1289" width="16.42578125" style="28" customWidth="1"/>
    <col min="1290" max="1290" width="30.42578125" style="28" customWidth="1"/>
    <col min="1291" max="1295" width="0" style="28" hidden="1" customWidth="1"/>
    <col min="1296" max="1537" width="8.85546875" style="28"/>
    <col min="1538" max="1538" width="8" style="28" customWidth="1"/>
    <col min="1539" max="1539" width="19.5703125" style="28" customWidth="1"/>
    <col min="1540" max="1540" width="13.42578125" style="28" customWidth="1"/>
    <col min="1541" max="1541" width="39.5703125" style="28" customWidth="1"/>
    <col min="1542" max="1542" width="10.5703125" style="28" customWidth="1"/>
    <col min="1543" max="1543" width="11.42578125" style="28" customWidth="1"/>
    <col min="1544" max="1544" width="8.42578125" style="28" customWidth="1"/>
    <col min="1545" max="1545" width="16.42578125" style="28" customWidth="1"/>
    <col min="1546" max="1546" width="30.42578125" style="28" customWidth="1"/>
    <col min="1547" max="1551" width="0" style="28" hidden="1" customWidth="1"/>
    <col min="1552" max="1793" width="8.85546875" style="28"/>
    <col min="1794" max="1794" width="8" style="28" customWidth="1"/>
    <col min="1795" max="1795" width="19.5703125" style="28" customWidth="1"/>
    <col min="1796" max="1796" width="13.42578125" style="28" customWidth="1"/>
    <col min="1797" max="1797" width="39.5703125" style="28" customWidth="1"/>
    <col min="1798" max="1798" width="10.5703125" style="28" customWidth="1"/>
    <col min="1799" max="1799" width="11.42578125" style="28" customWidth="1"/>
    <col min="1800" max="1800" width="8.42578125" style="28" customWidth="1"/>
    <col min="1801" max="1801" width="16.42578125" style="28" customWidth="1"/>
    <col min="1802" max="1802" width="30.42578125" style="28" customWidth="1"/>
    <col min="1803" max="1807" width="0" style="28" hidden="1" customWidth="1"/>
    <col min="1808" max="2049" width="8.85546875" style="28"/>
    <col min="2050" max="2050" width="8" style="28" customWidth="1"/>
    <col min="2051" max="2051" width="19.5703125" style="28" customWidth="1"/>
    <col min="2052" max="2052" width="13.42578125" style="28" customWidth="1"/>
    <col min="2053" max="2053" width="39.5703125" style="28" customWidth="1"/>
    <col min="2054" max="2054" width="10.5703125" style="28" customWidth="1"/>
    <col min="2055" max="2055" width="11.42578125" style="28" customWidth="1"/>
    <col min="2056" max="2056" width="8.42578125" style="28" customWidth="1"/>
    <col min="2057" max="2057" width="16.42578125" style="28" customWidth="1"/>
    <col min="2058" max="2058" width="30.42578125" style="28" customWidth="1"/>
    <col min="2059" max="2063" width="0" style="28" hidden="1" customWidth="1"/>
    <col min="2064" max="2305" width="8.85546875" style="28"/>
    <col min="2306" max="2306" width="8" style="28" customWidth="1"/>
    <col min="2307" max="2307" width="19.5703125" style="28" customWidth="1"/>
    <col min="2308" max="2308" width="13.42578125" style="28" customWidth="1"/>
    <col min="2309" max="2309" width="39.5703125" style="28" customWidth="1"/>
    <col min="2310" max="2310" width="10.5703125" style="28" customWidth="1"/>
    <col min="2311" max="2311" width="11.42578125" style="28" customWidth="1"/>
    <col min="2312" max="2312" width="8.42578125" style="28" customWidth="1"/>
    <col min="2313" max="2313" width="16.42578125" style="28" customWidth="1"/>
    <col min="2314" max="2314" width="30.42578125" style="28" customWidth="1"/>
    <col min="2315" max="2319" width="0" style="28" hidden="1" customWidth="1"/>
    <col min="2320" max="2561" width="8.85546875" style="28"/>
    <col min="2562" max="2562" width="8" style="28" customWidth="1"/>
    <col min="2563" max="2563" width="19.5703125" style="28" customWidth="1"/>
    <col min="2564" max="2564" width="13.42578125" style="28" customWidth="1"/>
    <col min="2565" max="2565" width="39.5703125" style="28" customWidth="1"/>
    <col min="2566" max="2566" width="10.5703125" style="28" customWidth="1"/>
    <col min="2567" max="2567" width="11.42578125" style="28" customWidth="1"/>
    <col min="2568" max="2568" width="8.42578125" style="28" customWidth="1"/>
    <col min="2569" max="2569" width="16.42578125" style="28" customWidth="1"/>
    <col min="2570" max="2570" width="30.42578125" style="28" customWidth="1"/>
    <col min="2571" max="2575" width="0" style="28" hidden="1" customWidth="1"/>
    <col min="2576" max="2817" width="8.85546875" style="28"/>
    <col min="2818" max="2818" width="8" style="28" customWidth="1"/>
    <col min="2819" max="2819" width="19.5703125" style="28" customWidth="1"/>
    <col min="2820" max="2820" width="13.42578125" style="28" customWidth="1"/>
    <col min="2821" max="2821" width="39.5703125" style="28" customWidth="1"/>
    <col min="2822" max="2822" width="10.5703125" style="28" customWidth="1"/>
    <col min="2823" max="2823" width="11.42578125" style="28" customWidth="1"/>
    <col min="2824" max="2824" width="8.42578125" style="28" customWidth="1"/>
    <col min="2825" max="2825" width="16.42578125" style="28" customWidth="1"/>
    <col min="2826" max="2826" width="30.42578125" style="28" customWidth="1"/>
    <col min="2827" max="2831" width="0" style="28" hidden="1" customWidth="1"/>
    <col min="2832" max="3073" width="8.85546875" style="28"/>
    <col min="3074" max="3074" width="8" style="28" customWidth="1"/>
    <col min="3075" max="3075" width="19.5703125" style="28" customWidth="1"/>
    <col min="3076" max="3076" width="13.42578125" style="28" customWidth="1"/>
    <col min="3077" max="3077" width="39.5703125" style="28" customWidth="1"/>
    <col min="3078" max="3078" width="10.5703125" style="28" customWidth="1"/>
    <col min="3079" max="3079" width="11.42578125" style="28" customWidth="1"/>
    <col min="3080" max="3080" width="8.42578125" style="28" customWidth="1"/>
    <col min="3081" max="3081" width="16.42578125" style="28" customWidth="1"/>
    <col min="3082" max="3082" width="30.42578125" style="28" customWidth="1"/>
    <col min="3083" max="3087" width="0" style="28" hidden="1" customWidth="1"/>
    <col min="3088" max="3329" width="8.85546875" style="28"/>
    <col min="3330" max="3330" width="8" style="28" customWidth="1"/>
    <col min="3331" max="3331" width="19.5703125" style="28" customWidth="1"/>
    <col min="3332" max="3332" width="13.42578125" style="28" customWidth="1"/>
    <col min="3333" max="3333" width="39.5703125" style="28" customWidth="1"/>
    <col min="3334" max="3334" width="10.5703125" style="28" customWidth="1"/>
    <col min="3335" max="3335" width="11.42578125" style="28" customWidth="1"/>
    <col min="3336" max="3336" width="8.42578125" style="28" customWidth="1"/>
    <col min="3337" max="3337" width="16.42578125" style="28" customWidth="1"/>
    <col min="3338" max="3338" width="30.42578125" style="28" customWidth="1"/>
    <col min="3339" max="3343" width="0" style="28" hidden="1" customWidth="1"/>
    <col min="3344" max="3585" width="8.85546875" style="28"/>
    <col min="3586" max="3586" width="8" style="28" customWidth="1"/>
    <col min="3587" max="3587" width="19.5703125" style="28" customWidth="1"/>
    <col min="3588" max="3588" width="13.42578125" style="28" customWidth="1"/>
    <col min="3589" max="3589" width="39.5703125" style="28" customWidth="1"/>
    <col min="3590" max="3590" width="10.5703125" style="28" customWidth="1"/>
    <col min="3591" max="3591" width="11.42578125" style="28" customWidth="1"/>
    <col min="3592" max="3592" width="8.42578125" style="28" customWidth="1"/>
    <col min="3593" max="3593" width="16.42578125" style="28" customWidth="1"/>
    <col min="3594" max="3594" width="30.42578125" style="28" customWidth="1"/>
    <col min="3595" max="3599" width="0" style="28" hidden="1" customWidth="1"/>
    <col min="3600" max="3841" width="8.85546875" style="28"/>
    <col min="3842" max="3842" width="8" style="28" customWidth="1"/>
    <col min="3843" max="3843" width="19.5703125" style="28" customWidth="1"/>
    <col min="3844" max="3844" width="13.42578125" style="28" customWidth="1"/>
    <col min="3845" max="3845" width="39.5703125" style="28" customWidth="1"/>
    <col min="3846" max="3846" width="10.5703125" style="28" customWidth="1"/>
    <col min="3847" max="3847" width="11.42578125" style="28" customWidth="1"/>
    <col min="3848" max="3848" width="8.42578125" style="28" customWidth="1"/>
    <col min="3849" max="3849" width="16.42578125" style="28" customWidth="1"/>
    <col min="3850" max="3850" width="30.42578125" style="28" customWidth="1"/>
    <col min="3851" max="3855" width="0" style="28" hidden="1" customWidth="1"/>
    <col min="3856" max="4097" width="8.85546875" style="28"/>
    <col min="4098" max="4098" width="8" style="28" customWidth="1"/>
    <col min="4099" max="4099" width="19.5703125" style="28" customWidth="1"/>
    <col min="4100" max="4100" width="13.42578125" style="28" customWidth="1"/>
    <col min="4101" max="4101" width="39.5703125" style="28" customWidth="1"/>
    <col min="4102" max="4102" width="10.5703125" style="28" customWidth="1"/>
    <col min="4103" max="4103" width="11.42578125" style="28" customWidth="1"/>
    <col min="4104" max="4104" width="8.42578125" style="28" customWidth="1"/>
    <col min="4105" max="4105" width="16.42578125" style="28" customWidth="1"/>
    <col min="4106" max="4106" width="30.42578125" style="28" customWidth="1"/>
    <col min="4107" max="4111" width="0" style="28" hidden="1" customWidth="1"/>
    <col min="4112" max="4353" width="8.85546875" style="28"/>
    <col min="4354" max="4354" width="8" style="28" customWidth="1"/>
    <col min="4355" max="4355" width="19.5703125" style="28" customWidth="1"/>
    <col min="4356" max="4356" width="13.42578125" style="28" customWidth="1"/>
    <col min="4357" max="4357" width="39.5703125" style="28" customWidth="1"/>
    <col min="4358" max="4358" width="10.5703125" style="28" customWidth="1"/>
    <col min="4359" max="4359" width="11.42578125" style="28" customWidth="1"/>
    <col min="4360" max="4360" width="8.42578125" style="28" customWidth="1"/>
    <col min="4361" max="4361" width="16.42578125" style="28" customWidth="1"/>
    <col min="4362" max="4362" width="30.42578125" style="28" customWidth="1"/>
    <col min="4363" max="4367" width="0" style="28" hidden="1" customWidth="1"/>
    <col min="4368" max="4609" width="8.85546875" style="28"/>
    <col min="4610" max="4610" width="8" style="28" customWidth="1"/>
    <col min="4611" max="4611" width="19.5703125" style="28" customWidth="1"/>
    <col min="4612" max="4612" width="13.42578125" style="28" customWidth="1"/>
    <col min="4613" max="4613" width="39.5703125" style="28" customWidth="1"/>
    <col min="4614" max="4614" width="10.5703125" style="28" customWidth="1"/>
    <col min="4615" max="4615" width="11.42578125" style="28" customWidth="1"/>
    <col min="4616" max="4616" width="8.42578125" style="28" customWidth="1"/>
    <col min="4617" max="4617" width="16.42578125" style="28" customWidth="1"/>
    <col min="4618" max="4618" width="30.42578125" style="28" customWidth="1"/>
    <col min="4619" max="4623" width="0" style="28" hidden="1" customWidth="1"/>
    <col min="4624" max="4865" width="8.85546875" style="28"/>
    <col min="4866" max="4866" width="8" style="28" customWidth="1"/>
    <col min="4867" max="4867" width="19.5703125" style="28" customWidth="1"/>
    <col min="4868" max="4868" width="13.42578125" style="28" customWidth="1"/>
    <col min="4869" max="4869" width="39.5703125" style="28" customWidth="1"/>
    <col min="4870" max="4870" width="10.5703125" style="28" customWidth="1"/>
    <col min="4871" max="4871" width="11.42578125" style="28" customWidth="1"/>
    <col min="4872" max="4872" width="8.42578125" style="28" customWidth="1"/>
    <col min="4873" max="4873" width="16.42578125" style="28" customWidth="1"/>
    <col min="4874" max="4874" width="30.42578125" style="28" customWidth="1"/>
    <col min="4875" max="4879" width="0" style="28" hidden="1" customWidth="1"/>
    <col min="4880" max="5121" width="8.85546875" style="28"/>
    <col min="5122" max="5122" width="8" style="28" customWidth="1"/>
    <col min="5123" max="5123" width="19.5703125" style="28" customWidth="1"/>
    <col min="5124" max="5124" width="13.42578125" style="28" customWidth="1"/>
    <col min="5125" max="5125" width="39.5703125" style="28" customWidth="1"/>
    <col min="5126" max="5126" width="10.5703125" style="28" customWidth="1"/>
    <col min="5127" max="5127" width="11.42578125" style="28" customWidth="1"/>
    <col min="5128" max="5128" width="8.42578125" style="28" customWidth="1"/>
    <col min="5129" max="5129" width="16.42578125" style="28" customWidth="1"/>
    <col min="5130" max="5130" width="30.42578125" style="28" customWidth="1"/>
    <col min="5131" max="5135" width="0" style="28" hidden="1" customWidth="1"/>
    <col min="5136" max="5377" width="8.85546875" style="28"/>
    <col min="5378" max="5378" width="8" style="28" customWidth="1"/>
    <col min="5379" max="5379" width="19.5703125" style="28" customWidth="1"/>
    <col min="5380" max="5380" width="13.42578125" style="28" customWidth="1"/>
    <col min="5381" max="5381" width="39.5703125" style="28" customWidth="1"/>
    <col min="5382" max="5382" width="10.5703125" style="28" customWidth="1"/>
    <col min="5383" max="5383" width="11.42578125" style="28" customWidth="1"/>
    <col min="5384" max="5384" width="8.42578125" style="28" customWidth="1"/>
    <col min="5385" max="5385" width="16.42578125" style="28" customWidth="1"/>
    <col min="5386" max="5386" width="30.42578125" style="28" customWidth="1"/>
    <col min="5387" max="5391" width="0" style="28" hidden="1" customWidth="1"/>
    <col min="5392" max="5633" width="8.85546875" style="28"/>
    <col min="5634" max="5634" width="8" style="28" customWidth="1"/>
    <col min="5635" max="5635" width="19.5703125" style="28" customWidth="1"/>
    <col min="5636" max="5636" width="13.42578125" style="28" customWidth="1"/>
    <col min="5637" max="5637" width="39.5703125" style="28" customWidth="1"/>
    <col min="5638" max="5638" width="10.5703125" style="28" customWidth="1"/>
    <col min="5639" max="5639" width="11.42578125" style="28" customWidth="1"/>
    <col min="5640" max="5640" width="8.42578125" style="28" customWidth="1"/>
    <col min="5641" max="5641" width="16.42578125" style="28" customWidth="1"/>
    <col min="5642" max="5642" width="30.42578125" style="28" customWidth="1"/>
    <col min="5643" max="5647" width="0" style="28" hidden="1" customWidth="1"/>
    <col min="5648" max="5889" width="8.85546875" style="28"/>
    <col min="5890" max="5890" width="8" style="28" customWidth="1"/>
    <col min="5891" max="5891" width="19.5703125" style="28" customWidth="1"/>
    <col min="5892" max="5892" width="13.42578125" style="28" customWidth="1"/>
    <col min="5893" max="5893" width="39.5703125" style="28" customWidth="1"/>
    <col min="5894" max="5894" width="10.5703125" style="28" customWidth="1"/>
    <col min="5895" max="5895" width="11.42578125" style="28" customWidth="1"/>
    <col min="5896" max="5896" width="8.42578125" style="28" customWidth="1"/>
    <col min="5897" max="5897" width="16.42578125" style="28" customWidth="1"/>
    <col min="5898" max="5898" width="30.42578125" style="28" customWidth="1"/>
    <col min="5899" max="5903" width="0" style="28" hidden="1" customWidth="1"/>
    <col min="5904" max="6145" width="8.85546875" style="28"/>
    <col min="6146" max="6146" width="8" style="28" customWidth="1"/>
    <col min="6147" max="6147" width="19.5703125" style="28" customWidth="1"/>
    <col min="6148" max="6148" width="13.42578125" style="28" customWidth="1"/>
    <col min="6149" max="6149" width="39.5703125" style="28" customWidth="1"/>
    <col min="6150" max="6150" width="10.5703125" style="28" customWidth="1"/>
    <col min="6151" max="6151" width="11.42578125" style="28" customWidth="1"/>
    <col min="6152" max="6152" width="8.42578125" style="28" customWidth="1"/>
    <col min="6153" max="6153" width="16.42578125" style="28" customWidth="1"/>
    <col min="6154" max="6154" width="30.42578125" style="28" customWidth="1"/>
    <col min="6155" max="6159" width="0" style="28" hidden="1" customWidth="1"/>
    <col min="6160" max="6401" width="8.85546875" style="28"/>
    <col min="6402" max="6402" width="8" style="28" customWidth="1"/>
    <col min="6403" max="6403" width="19.5703125" style="28" customWidth="1"/>
    <col min="6404" max="6404" width="13.42578125" style="28" customWidth="1"/>
    <col min="6405" max="6405" width="39.5703125" style="28" customWidth="1"/>
    <col min="6406" max="6406" width="10.5703125" style="28" customWidth="1"/>
    <col min="6407" max="6407" width="11.42578125" style="28" customWidth="1"/>
    <col min="6408" max="6408" width="8.42578125" style="28" customWidth="1"/>
    <col min="6409" max="6409" width="16.42578125" style="28" customWidth="1"/>
    <col min="6410" max="6410" width="30.42578125" style="28" customWidth="1"/>
    <col min="6411" max="6415" width="0" style="28" hidden="1" customWidth="1"/>
    <col min="6416" max="6657" width="8.85546875" style="28"/>
    <col min="6658" max="6658" width="8" style="28" customWidth="1"/>
    <col min="6659" max="6659" width="19.5703125" style="28" customWidth="1"/>
    <col min="6660" max="6660" width="13.42578125" style="28" customWidth="1"/>
    <col min="6661" max="6661" width="39.5703125" style="28" customWidth="1"/>
    <col min="6662" max="6662" width="10.5703125" style="28" customWidth="1"/>
    <col min="6663" max="6663" width="11.42578125" style="28" customWidth="1"/>
    <col min="6664" max="6664" width="8.42578125" style="28" customWidth="1"/>
    <col min="6665" max="6665" width="16.42578125" style="28" customWidth="1"/>
    <col min="6666" max="6666" width="30.42578125" style="28" customWidth="1"/>
    <col min="6667" max="6671" width="0" style="28" hidden="1" customWidth="1"/>
    <col min="6672" max="6913" width="8.85546875" style="28"/>
    <col min="6914" max="6914" width="8" style="28" customWidth="1"/>
    <col min="6915" max="6915" width="19.5703125" style="28" customWidth="1"/>
    <col min="6916" max="6916" width="13.42578125" style="28" customWidth="1"/>
    <col min="6917" max="6917" width="39.5703125" style="28" customWidth="1"/>
    <col min="6918" max="6918" width="10.5703125" style="28" customWidth="1"/>
    <col min="6919" max="6919" width="11.42578125" style="28" customWidth="1"/>
    <col min="6920" max="6920" width="8.42578125" style="28" customWidth="1"/>
    <col min="6921" max="6921" width="16.42578125" style="28" customWidth="1"/>
    <col min="6922" max="6922" width="30.42578125" style="28" customWidth="1"/>
    <col min="6923" max="6927" width="0" style="28" hidden="1" customWidth="1"/>
    <col min="6928" max="7169" width="8.85546875" style="28"/>
    <col min="7170" max="7170" width="8" style="28" customWidth="1"/>
    <col min="7171" max="7171" width="19.5703125" style="28" customWidth="1"/>
    <col min="7172" max="7172" width="13.42578125" style="28" customWidth="1"/>
    <col min="7173" max="7173" width="39.5703125" style="28" customWidth="1"/>
    <col min="7174" max="7174" width="10.5703125" style="28" customWidth="1"/>
    <col min="7175" max="7175" width="11.42578125" style="28" customWidth="1"/>
    <col min="7176" max="7176" width="8.42578125" style="28" customWidth="1"/>
    <col min="7177" max="7177" width="16.42578125" style="28" customWidth="1"/>
    <col min="7178" max="7178" width="30.42578125" style="28" customWidth="1"/>
    <col min="7179" max="7183" width="0" style="28" hidden="1" customWidth="1"/>
    <col min="7184" max="7425" width="8.85546875" style="28"/>
    <col min="7426" max="7426" width="8" style="28" customWidth="1"/>
    <col min="7427" max="7427" width="19.5703125" style="28" customWidth="1"/>
    <col min="7428" max="7428" width="13.42578125" style="28" customWidth="1"/>
    <col min="7429" max="7429" width="39.5703125" style="28" customWidth="1"/>
    <col min="7430" max="7430" width="10.5703125" style="28" customWidth="1"/>
    <col min="7431" max="7431" width="11.42578125" style="28" customWidth="1"/>
    <col min="7432" max="7432" width="8.42578125" style="28" customWidth="1"/>
    <col min="7433" max="7433" width="16.42578125" style="28" customWidth="1"/>
    <col min="7434" max="7434" width="30.42578125" style="28" customWidth="1"/>
    <col min="7435" max="7439" width="0" style="28" hidden="1" customWidth="1"/>
    <col min="7440" max="7681" width="8.85546875" style="28"/>
    <col min="7682" max="7682" width="8" style="28" customWidth="1"/>
    <col min="7683" max="7683" width="19.5703125" style="28" customWidth="1"/>
    <col min="7684" max="7684" width="13.42578125" style="28" customWidth="1"/>
    <col min="7685" max="7685" width="39.5703125" style="28" customWidth="1"/>
    <col min="7686" max="7686" width="10.5703125" style="28" customWidth="1"/>
    <col min="7687" max="7687" width="11.42578125" style="28" customWidth="1"/>
    <col min="7688" max="7688" width="8.42578125" style="28" customWidth="1"/>
    <col min="7689" max="7689" width="16.42578125" style="28" customWidth="1"/>
    <col min="7690" max="7690" width="30.42578125" style="28" customWidth="1"/>
    <col min="7691" max="7695" width="0" style="28" hidden="1" customWidth="1"/>
    <col min="7696" max="7937" width="8.85546875" style="28"/>
    <col min="7938" max="7938" width="8" style="28" customWidth="1"/>
    <col min="7939" max="7939" width="19.5703125" style="28" customWidth="1"/>
    <col min="7940" max="7940" width="13.42578125" style="28" customWidth="1"/>
    <col min="7941" max="7941" width="39.5703125" style="28" customWidth="1"/>
    <col min="7942" max="7942" width="10.5703125" style="28" customWidth="1"/>
    <col min="7943" max="7943" width="11.42578125" style="28" customWidth="1"/>
    <col min="7944" max="7944" width="8.42578125" style="28" customWidth="1"/>
    <col min="7945" max="7945" width="16.42578125" style="28" customWidth="1"/>
    <col min="7946" max="7946" width="30.42578125" style="28" customWidth="1"/>
    <col min="7947" max="7951" width="0" style="28" hidden="1" customWidth="1"/>
    <col min="7952" max="8193" width="8.85546875" style="28"/>
    <col min="8194" max="8194" width="8" style="28" customWidth="1"/>
    <col min="8195" max="8195" width="19.5703125" style="28" customWidth="1"/>
    <col min="8196" max="8196" width="13.42578125" style="28" customWidth="1"/>
    <col min="8197" max="8197" width="39.5703125" style="28" customWidth="1"/>
    <col min="8198" max="8198" width="10.5703125" style="28" customWidth="1"/>
    <col min="8199" max="8199" width="11.42578125" style="28" customWidth="1"/>
    <col min="8200" max="8200" width="8.42578125" style="28" customWidth="1"/>
    <col min="8201" max="8201" width="16.42578125" style="28" customWidth="1"/>
    <col min="8202" max="8202" width="30.42578125" style="28" customWidth="1"/>
    <col min="8203" max="8207" width="0" style="28" hidden="1" customWidth="1"/>
    <col min="8208" max="8449" width="8.85546875" style="28"/>
    <col min="8450" max="8450" width="8" style="28" customWidth="1"/>
    <col min="8451" max="8451" width="19.5703125" style="28" customWidth="1"/>
    <col min="8452" max="8452" width="13.42578125" style="28" customWidth="1"/>
    <col min="8453" max="8453" width="39.5703125" style="28" customWidth="1"/>
    <col min="8454" max="8454" width="10.5703125" style="28" customWidth="1"/>
    <col min="8455" max="8455" width="11.42578125" style="28" customWidth="1"/>
    <col min="8456" max="8456" width="8.42578125" style="28" customWidth="1"/>
    <col min="8457" max="8457" width="16.42578125" style="28" customWidth="1"/>
    <col min="8458" max="8458" width="30.42578125" style="28" customWidth="1"/>
    <col min="8459" max="8463" width="0" style="28" hidden="1" customWidth="1"/>
    <col min="8464" max="8705" width="8.85546875" style="28"/>
    <col min="8706" max="8706" width="8" style="28" customWidth="1"/>
    <col min="8707" max="8707" width="19.5703125" style="28" customWidth="1"/>
    <col min="8708" max="8708" width="13.42578125" style="28" customWidth="1"/>
    <col min="8709" max="8709" width="39.5703125" style="28" customWidth="1"/>
    <col min="8710" max="8710" width="10.5703125" style="28" customWidth="1"/>
    <col min="8711" max="8711" width="11.42578125" style="28" customWidth="1"/>
    <col min="8712" max="8712" width="8.42578125" style="28" customWidth="1"/>
    <col min="8713" max="8713" width="16.42578125" style="28" customWidth="1"/>
    <col min="8714" max="8714" width="30.42578125" style="28" customWidth="1"/>
    <col min="8715" max="8719" width="0" style="28" hidden="1" customWidth="1"/>
    <col min="8720" max="8961" width="8.85546875" style="28"/>
    <col min="8962" max="8962" width="8" style="28" customWidth="1"/>
    <col min="8963" max="8963" width="19.5703125" style="28" customWidth="1"/>
    <col min="8964" max="8964" width="13.42578125" style="28" customWidth="1"/>
    <col min="8965" max="8965" width="39.5703125" style="28" customWidth="1"/>
    <col min="8966" max="8966" width="10.5703125" style="28" customWidth="1"/>
    <col min="8967" max="8967" width="11.42578125" style="28" customWidth="1"/>
    <col min="8968" max="8968" width="8.42578125" style="28" customWidth="1"/>
    <col min="8969" max="8969" width="16.42578125" style="28" customWidth="1"/>
    <col min="8970" max="8970" width="30.42578125" style="28" customWidth="1"/>
    <col min="8971" max="8975" width="0" style="28" hidden="1" customWidth="1"/>
    <col min="8976" max="9217" width="8.85546875" style="28"/>
    <col min="9218" max="9218" width="8" style="28" customWidth="1"/>
    <col min="9219" max="9219" width="19.5703125" style="28" customWidth="1"/>
    <col min="9220" max="9220" width="13.42578125" style="28" customWidth="1"/>
    <col min="9221" max="9221" width="39.5703125" style="28" customWidth="1"/>
    <col min="9222" max="9222" width="10.5703125" style="28" customWidth="1"/>
    <col min="9223" max="9223" width="11.42578125" style="28" customWidth="1"/>
    <col min="9224" max="9224" width="8.42578125" style="28" customWidth="1"/>
    <col min="9225" max="9225" width="16.42578125" style="28" customWidth="1"/>
    <col min="9226" max="9226" width="30.42578125" style="28" customWidth="1"/>
    <col min="9227" max="9231" width="0" style="28" hidden="1" customWidth="1"/>
    <col min="9232" max="9473" width="8.85546875" style="28"/>
    <col min="9474" max="9474" width="8" style="28" customWidth="1"/>
    <col min="9475" max="9475" width="19.5703125" style="28" customWidth="1"/>
    <col min="9476" max="9476" width="13.42578125" style="28" customWidth="1"/>
    <col min="9477" max="9477" width="39.5703125" style="28" customWidth="1"/>
    <col min="9478" max="9478" width="10.5703125" style="28" customWidth="1"/>
    <col min="9479" max="9479" width="11.42578125" style="28" customWidth="1"/>
    <col min="9480" max="9480" width="8.42578125" style="28" customWidth="1"/>
    <col min="9481" max="9481" width="16.42578125" style="28" customWidth="1"/>
    <col min="9482" max="9482" width="30.42578125" style="28" customWidth="1"/>
    <col min="9483" max="9487" width="0" style="28" hidden="1" customWidth="1"/>
    <col min="9488" max="9729" width="8.85546875" style="28"/>
    <col min="9730" max="9730" width="8" style="28" customWidth="1"/>
    <col min="9731" max="9731" width="19.5703125" style="28" customWidth="1"/>
    <col min="9732" max="9732" width="13.42578125" style="28" customWidth="1"/>
    <col min="9733" max="9733" width="39.5703125" style="28" customWidth="1"/>
    <col min="9734" max="9734" width="10.5703125" style="28" customWidth="1"/>
    <col min="9735" max="9735" width="11.42578125" style="28" customWidth="1"/>
    <col min="9736" max="9736" width="8.42578125" style="28" customWidth="1"/>
    <col min="9737" max="9737" width="16.42578125" style="28" customWidth="1"/>
    <col min="9738" max="9738" width="30.42578125" style="28" customWidth="1"/>
    <col min="9739" max="9743" width="0" style="28" hidden="1" customWidth="1"/>
    <col min="9744" max="9985" width="8.85546875" style="28"/>
    <col min="9986" max="9986" width="8" style="28" customWidth="1"/>
    <col min="9987" max="9987" width="19.5703125" style="28" customWidth="1"/>
    <col min="9988" max="9988" width="13.42578125" style="28" customWidth="1"/>
    <col min="9989" max="9989" width="39.5703125" style="28" customWidth="1"/>
    <col min="9990" max="9990" width="10.5703125" style="28" customWidth="1"/>
    <col min="9991" max="9991" width="11.42578125" style="28" customWidth="1"/>
    <col min="9992" max="9992" width="8.42578125" style="28" customWidth="1"/>
    <col min="9993" max="9993" width="16.42578125" style="28" customWidth="1"/>
    <col min="9994" max="9994" width="30.42578125" style="28" customWidth="1"/>
    <col min="9995" max="9999" width="0" style="28" hidden="1" customWidth="1"/>
    <col min="10000" max="10241" width="8.85546875" style="28"/>
    <col min="10242" max="10242" width="8" style="28" customWidth="1"/>
    <col min="10243" max="10243" width="19.5703125" style="28" customWidth="1"/>
    <col min="10244" max="10244" width="13.42578125" style="28" customWidth="1"/>
    <col min="10245" max="10245" width="39.5703125" style="28" customWidth="1"/>
    <col min="10246" max="10246" width="10.5703125" style="28" customWidth="1"/>
    <col min="10247" max="10247" width="11.42578125" style="28" customWidth="1"/>
    <col min="10248" max="10248" width="8.42578125" style="28" customWidth="1"/>
    <col min="10249" max="10249" width="16.42578125" style="28" customWidth="1"/>
    <col min="10250" max="10250" width="30.42578125" style="28" customWidth="1"/>
    <col min="10251" max="10255" width="0" style="28" hidden="1" customWidth="1"/>
    <col min="10256" max="10497" width="8.85546875" style="28"/>
    <col min="10498" max="10498" width="8" style="28" customWidth="1"/>
    <col min="10499" max="10499" width="19.5703125" style="28" customWidth="1"/>
    <col min="10500" max="10500" width="13.42578125" style="28" customWidth="1"/>
    <col min="10501" max="10501" width="39.5703125" style="28" customWidth="1"/>
    <col min="10502" max="10502" width="10.5703125" style="28" customWidth="1"/>
    <col min="10503" max="10503" width="11.42578125" style="28" customWidth="1"/>
    <col min="10504" max="10504" width="8.42578125" style="28" customWidth="1"/>
    <col min="10505" max="10505" width="16.42578125" style="28" customWidth="1"/>
    <col min="10506" max="10506" width="30.42578125" style="28" customWidth="1"/>
    <col min="10507" max="10511" width="0" style="28" hidden="1" customWidth="1"/>
    <col min="10512" max="10753" width="8.85546875" style="28"/>
    <col min="10754" max="10754" width="8" style="28" customWidth="1"/>
    <col min="10755" max="10755" width="19.5703125" style="28" customWidth="1"/>
    <col min="10756" max="10756" width="13.42578125" style="28" customWidth="1"/>
    <col min="10757" max="10757" width="39.5703125" style="28" customWidth="1"/>
    <col min="10758" max="10758" width="10.5703125" style="28" customWidth="1"/>
    <col min="10759" max="10759" width="11.42578125" style="28" customWidth="1"/>
    <col min="10760" max="10760" width="8.42578125" style="28" customWidth="1"/>
    <col min="10761" max="10761" width="16.42578125" style="28" customWidth="1"/>
    <col min="10762" max="10762" width="30.42578125" style="28" customWidth="1"/>
    <col min="10763" max="10767" width="0" style="28" hidden="1" customWidth="1"/>
    <col min="10768" max="11009" width="8.85546875" style="28"/>
    <col min="11010" max="11010" width="8" style="28" customWidth="1"/>
    <col min="11011" max="11011" width="19.5703125" style="28" customWidth="1"/>
    <col min="11012" max="11012" width="13.42578125" style="28" customWidth="1"/>
    <col min="11013" max="11013" width="39.5703125" style="28" customWidth="1"/>
    <col min="11014" max="11014" width="10.5703125" style="28" customWidth="1"/>
    <col min="11015" max="11015" width="11.42578125" style="28" customWidth="1"/>
    <col min="11016" max="11016" width="8.42578125" style="28" customWidth="1"/>
    <col min="11017" max="11017" width="16.42578125" style="28" customWidth="1"/>
    <col min="11018" max="11018" width="30.42578125" style="28" customWidth="1"/>
    <col min="11019" max="11023" width="0" style="28" hidden="1" customWidth="1"/>
    <col min="11024" max="11265" width="8.85546875" style="28"/>
    <col min="11266" max="11266" width="8" style="28" customWidth="1"/>
    <col min="11267" max="11267" width="19.5703125" style="28" customWidth="1"/>
    <col min="11268" max="11268" width="13.42578125" style="28" customWidth="1"/>
    <col min="11269" max="11269" width="39.5703125" style="28" customWidth="1"/>
    <col min="11270" max="11270" width="10.5703125" style="28" customWidth="1"/>
    <col min="11271" max="11271" width="11.42578125" style="28" customWidth="1"/>
    <col min="11272" max="11272" width="8.42578125" style="28" customWidth="1"/>
    <col min="11273" max="11273" width="16.42578125" style="28" customWidth="1"/>
    <col min="11274" max="11274" width="30.42578125" style="28" customWidth="1"/>
    <col min="11275" max="11279" width="0" style="28" hidden="1" customWidth="1"/>
    <col min="11280" max="11521" width="8.85546875" style="28"/>
    <col min="11522" max="11522" width="8" style="28" customWidth="1"/>
    <col min="11523" max="11523" width="19.5703125" style="28" customWidth="1"/>
    <col min="11524" max="11524" width="13.42578125" style="28" customWidth="1"/>
    <col min="11525" max="11525" width="39.5703125" style="28" customWidth="1"/>
    <col min="11526" max="11526" width="10.5703125" style="28" customWidth="1"/>
    <col min="11527" max="11527" width="11.42578125" style="28" customWidth="1"/>
    <col min="11528" max="11528" width="8.42578125" style="28" customWidth="1"/>
    <col min="11529" max="11529" width="16.42578125" style="28" customWidth="1"/>
    <col min="11530" max="11530" width="30.42578125" style="28" customWidth="1"/>
    <col min="11531" max="11535" width="0" style="28" hidden="1" customWidth="1"/>
    <col min="11536" max="11777" width="8.85546875" style="28"/>
    <col min="11778" max="11778" width="8" style="28" customWidth="1"/>
    <col min="11779" max="11779" width="19.5703125" style="28" customWidth="1"/>
    <col min="11780" max="11780" width="13.42578125" style="28" customWidth="1"/>
    <col min="11781" max="11781" width="39.5703125" style="28" customWidth="1"/>
    <col min="11782" max="11782" width="10.5703125" style="28" customWidth="1"/>
    <col min="11783" max="11783" width="11.42578125" style="28" customWidth="1"/>
    <col min="11784" max="11784" width="8.42578125" style="28" customWidth="1"/>
    <col min="11785" max="11785" width="16.42578125" style="28" customWidth="1"/>
    <col min="11786" max="11786" width="30.42578125" style="28" customWidth="1"/>
    <col min="11787" max="11791" width="0" style="28" hidden="1" customWidth="1"/>
    <col min="11792" max="12033" width="8.85546875" style="28"/>
    <col min="12034" max="12034" width="8" style="28" customWidth="1"/>
    <col min="12035" max="12035" width="19.5703125" style="28" customWidth="1"/>
    <col min="12036" max="12036" width="13.42578125" style="28" customWidth="1"/>
    <col min="12037" max="12037" width="39.5703125" style="28" customWidth="1"/>
    <col min="12038" max="12038" width="10.5703125" style="28" customWidth="1"/>
    <col min="12039" max="12039" width="11.42578125" style="28" customWidth="1"/>
    <col min="12040" max="12040" width="8.42578125" style="28" customWidth="1"/>
    <col min="12041" max="12041" width="16.42578125" style="28" customWidth="1"/>
    <col min="12042" max="12042" width="30.42578125" style="28" customWidth="1"/>
    <col min="12043" max="12047" width="0" style="28" hidden="1" customWidth="1"/>
    <col min="12048" max="12289" width="8.85546875" style="28"/>
    <col min="12290" max="12290" width="8" style="28" customWidth="1"/>
    <col min="12291" max="12291" width="19.5703125" style="28" customWidth="1"/>
    <col min="12292" max="12292" width="13.42578125" style="28" customWidth="1"/>
    <col min="12293" max="12293" width="39.5703125" style="28" customWidth="1"/>
    <col min="12294" max="12294" width="10.5703125" style="28" customWidth="1"/>
    <col min="12295" max="12295" width="11.42578125" style="28" customWidth="1"/>
    <col min="12296" max="12296" width="8.42578125" style="28" customWidth="1"/>
    <col min="12297" max="12297" width="16.42578125" style="28" customWidth="1"/>
    <col min="12298" max="12298" width="30.42578125" style="28" customWidth="1"/>
    <col min="12299" max="12303" width="0" style="28" hidden="1" customWidth="1"/>
    <col min="12304" max="12545" width="8.85546875" style="28"/>
    <col min="12546" max="12546" width="8" style="28" customWidth="1"/>
    <col min="12547" max="12547" width="19.5703125" style="28" customWidth="1"/>
    <col min="12548" max="12548" width="13.42578125" style="28" customWidth="1"/>
    <col min="12549" max="12549" width="39.5703125" style="28" customWidth="1"/>
    <col min="12550" max="12550" width="10.5703125" style="28" customWidth="1"/>
    <col min="12551" max="12551" width="11.42578125" style="28" customWidth="1"/>
    <col min="12552" max="12552" width="8.42578125" style="28" customWidth="1"/>
    <col min="12553" max="12553" width="16.42578125" style="28" customWidth="1"/>
    <col min="12554" max="12554" width="30.42578125" style="28" customWidth="1"/>
    <col min="12555" max="12559" width="0" style="28" hidden="1" customWidth="1"/>
    <col min="12560" max="12801" width="8.85546875" style="28"/>
    <col min="12802" max="12802" width="8" style="28" customWidth="1"/>
    <col min="12803" max="12803" width="19.5703125" style="28" customWidth="1"/>
    <col min="12804" max="12804" width="13.42578125" style="28" customWidth="1"/>
    <col min="12805" max="12805" width="39.5703125" style="28" customWidth="1"/>
    <col min="12806" max="12806" width="10.5703125" style="28" customWidth="1"/>
    <col min="12807" max="12807" width="11.42578125" style="28" customWidth="1"/>
    <col min="12808" max="12808" width="8.42578125" style="28" customWidth="1"/>
    <col min="12809" max="12809" width="16.42578125" style="28" customWidth="1"/>
    <col min="12810" max="12810" width="30.42578125" style="28" customWidth="1"/>
    <col min="12811" max="12815" width="0" style="28" hidden="1" customWidth="1"/>
    <col min="12816" max="13057" width="8.85546875" style="28"/>
    <col min="13058" max="13058" width="8" style="28" customWidth="1"/>
    <col min="13059" max="13059" width="19.5703125" style="28" customWidth="1"/>
    <col min="13060" max="13060" width="13.42578125" style="28" customWidth="1"/>
    <col min="13061" max="13061" width="39.5703125" style="28" customWidth="1"/>
    <col min="13062" max="13062" width="10.5703125" style="28" customWidth="1"/>
    <col min="13063" max="13063" width="11.42578125" style="28" customWidth="1"/>
    <col min="13064" max="13064" width="8.42578125" style="28" customWidth="1"/>
    <col min="13065" max="13065" width="16.42578125" style="28" customWidth="1"/>
    <col min="13066" max="13066" width="30.42578125" style="28" customWidth="1"/>
    <col min="13067" max="13071" width="0" style="28" hidden="1" customWidth="1"/>
    <col min="13072" max="13313" width="8.85546875" style="28"/>
    <col min="13314" max="13314" width="8" style="28" customWidth="1"/>
    <col min="13315" max="13315" width="19.5703125" style="28" customWidth="1"/>
    <col min="13316" max="13316" width="13.42578125" style="28" customWidth="1"/>
    <col min="13317" max="13317" width="39.5703125" style="28" customWidth="1"/>
    <col min="13318" max="13318" width="10.5703125" style="28" customWidth="1"/>
    <col min="13319" max="13319" width="11.42578125" style="28" customWidth="1"/>
    <col min="13320" max="13320" width="8.42578125" style="28" customWidth="1"/>
    <col min="13321" max="13321" width="16.42578125" style="28" customWidth="1"/>
    <col min="13322" max="13322" width="30.42578125" style="28" customWidth="1"/>
    <col min="13323" max="13327" width="0" style="28" hidden="1" customWidth="1"/>
    <col min="13328" max="13569" width="8.85546875" style="28"/>
    <col min="13570" max="13570" width="8" style="28" customWidth="1"/>
    <col min="13571" max="13571" width="19.5703125" style="28" customWidth="1"/>
    <col min="13572" max="13572" width="13.42578125" style="28" customWidth="1"/>
    <col min="13573" max="13573" width="39.5703125" style="28" customWidth="1"/>
    <col min="13574" max="13574" width="10.5703125" style="28" customWidth="1"/>
    <col min="13575" max="13575" width="11.42578125" style="28" customWidth="1"/>
    <col min="13576" max="13576" width="8.42578125" style="28" customWidth="1"/>
    <col min="13577" max="13577" width="16.42578125" style="28" customWidth="1"/>
    <col min="13578" max="13578" width="30.42578125" style="28" customWidth="1"/>
    <col min="13579" max="13583" width="0" style="28" hidden="1" customWidth="1"/>
    <col min="13584" max="13825" width="8.85546875" style="28"/>
    <col min="13826" max="13826" width="8" style="28" customWidth="1"/>
    <col min="13827" max="13827" width="19.5703125" style="28" customWidth="1"/>
    <col min="13828" max="13828" width="13.42578125" style="28" customWidth="1"/>
    <col min="13829" max="13829" width="39.5703125" style="28" customWidth="1"/>
    <col min="13830" max="13830" width="10.5703125" style="28" customWidth="1"/>
    <col min="13831" max="13831" width="11.42578125" style="28" customWidth="1"/>
    <col min="13832" max="13832" width="8.42578125" style="28" customWidth="1"/>
    <col min="13833" max="13833" width="16.42578125" style="28" customWidth="1"/>
    <col min="13834" max="13834" width="30.42578125" style="28" customWidth="1"/>
    <col min="13835" max="13839" width="0" style="28" hidden="1" customWidth="1"/>
    <col min="13840" max="14081" width="8.85546875" style="28"/>
    <col min="14082" max="14082" width="8" style="28" customWidth="1"/>
    <col min="14083" max="14083" width="19.5703125" style="28" customWidth="1"/>
    <col min="14084" max="14084" width="13.42578125" style="28" customWidth="1"/>
    <col min="14085" max="14085" width="39.5703125" style="28" customWidth="1"/>
    <col min="14086" max="14086" width="10.5703125" style="28" customWidth="1"/>
    <col min="14087" max="14087" width="11.42578125" style="28" customWidth="1"/>
    <col min="14088" max="14088" width="8.42578125" style="28" customWidth="1"/>
    <col min="14089" max="14089" width="16.42578125" style="28" customWidth="1"/>
    <col min="14090" max="14090" width="30.42578125" style="28" customWidth="1"/>
    <col min="14091" max="14095" width="0" style="28" hidden="1" customWidth="1"/>
    <col min="14096" max="14337" width="8.85546875" style="28"/>
    <col min="14338" max="14338" width="8" style="28" customWidth="1"/>
    <col min="14339" max="14339" width="19.5703125" style="28" customWidth="1"/>
    <col min="14340" max="14340" width="13.42578125" style="28" customWidth="1"/>
    <col min="14341" max="14341" width="39.5703125" style="28" customWidth="1"/>
    <col min="14342" max="14342" width="10.5703125" style="28" customWidth="1"/>
    <col min="14343" max="14343" width="11.42578125" style="28" customWidth="1"/>
    <col min="14344" max="14344" width="8.42578125" style="28" customWidth="1"/>
    <col min="14345" max="14345" width="16.42578125" style="28" customWidth="1"/>
    <col min="14346" max="14346" width="30.42578125" style="28" customWidth="1"/>
    <col min="14347" max="14351" width="0" style="28" hidden="1" customWidth="1"/>
    <col min="14352" max="14593" width="8.85546875" style="28"/>
    <col min="14594" max="14594" width="8" style="28" customWidth="1"/>
    <col min="14595" max="14595" width="19.5703125" style="28" customWidth="1"/>
    <col min="14596" max="14596" width="13.42578125" style="28" customWidth="1"/>
    <col min="14597" max="14597" width="39.5703125" style="28" customWidth="1"/>
    <col min="14598" max="14598" width="10.5703125" style="28" customWidth="1"/>
    <col min="14599" max="14599" width="11.42578125" style="28" customWidth="1"/>
    <col min="14600" max="14600" width="8.42578125" style="28" customWidth="1"/>
    <col min="14601" max="14601" width="16.42578125" style="28" customWidth="1"/>
    <col min="14602" max="14602" width="30.42578125" style="28" customWidth="1"/>
    <col min="14603" max="14607" width="0" style="28" hidden="1" customWidth="1"/>
    <col min="14608" max="14849" width="8.85546875" style="28"/>
    <col min="14850" max="14850" width="8" style="28" customWidth="1"/>
    <col min="14851" max="14851" width="19.5703125" style="28" customWidth="1"/>
    <col min="14852" max="14852" width="13.42578125" style="28" customWidth="1"/>
    <col min="14853" max="14853" width="39.5703125" style="28" customWidth="1"/>
    <col min="14854" max="14854" width="10.5703125" style="28" customWidth="1"/>
    <col min="14855" max="14855" width="11.42578125" style="28" customWidth="1"/>
    <col min="14856" max="14856" width="8.42578125" style="28" customWidth="1"/>
    <col min="14857" max="14857" width="16.42578125" style="28" customWidth="1"/>
    <col min="14858" max="14858" width="30.42578125" style="28" customWidth="1"/>
    <col min="14859" max="14863" width="0" style="28" hidden="1" customWidth="1"/>
    <col min="14864" max="15105" width="8.85546875" style="28"/>
    <col min="15106" max="15106" width="8" style="28" customWidth="1"/>
    <col min="15107" max="15107" width="19.5703125" style="28" customWidth="1"/>
    <col min="15108" max="15108" width="13.42578125" style="28" customWidth="1"/>
    <col min="15109" max="15109" width="39.5703125" style="28" customWidth="1"/>
    <col min="15110" max="15110" width="10.5703125" style="28" customWidth="1"/>
    <col min="15111" max="15111" width="11.42578125" style="28" customWidth="1"/>
    <col min="15112" max="15112" width="8.42578125" style="28" customWidth="1"/>
    <col min="15113" max="15113" width="16.42578125" style="28" customWidth="1"/>
    <col min="15114" max="15114" width="30.42578125" style="28" customWidth="1"/>
    <col min="15115" max="15119" width="0" style="28" hidden="1" customWidth="1"/>
    <col min="15120" max="15361" width="8.85546875" style="28"/>
    <col min="15362" max="15362" width="8" style="28" customWidth="1"/>
    <col min="15363" max="15363" width="19.5703125" style="28" customWidth="1"/>
    <col min="15364" max="15364" width="13.42578125" style="28" customWidth="1"/>
    <col min="15365" max="15365" width="39.5703125" style="28" customWidth="1"/>
    <col min="15366" max="15366" width="10.5703125" style="28" customWidth="1"/>
    <col min="15367" max="15367" width="11.42578125" style="28" customWidth="1"/>
    <col min="15368" max="15368" width="8.42578125" style="28" customWidth="1"/>
    <col min="15369" max="15369" width="16.42578125" style="28" customWidth="1"/>
    <col min="15370" max="15370" width="30.42578125" style="28" customWidth="1"/>
    <col min="15371" max="15375" width="0" style="28" hidden="1" customWidth="1"/>
    <col min="15376" max="15617" width="8.85546875" style="28"/>
    <col min="15618" max="15618" width="8" style="28" customWidth="1"/>
    <col min="15619" max="15619" width="19.5703125" style="28" customWidth="1"/>
    <col min="15620" max="15620" width="13.42578125" style="28" customWidth="1"/>
    <col min="15621" max="15621" width="39.5703125" style="28" customWidth="1"/>
    <col min="15622" max="15622" width="10.5703125" style="28" customWidth="1"/>
    <col min="15623" max="15623" width="11.42578125" style="28" customWidth="1"/>
    <col min="15624" max="15624" width="8.42578125" style="28" customWidth="1"/>
    <col min="15625" max="15625" width="16.42578125" style="28" customWidth="1"/>
    <col min="15626" max="15626" width="30.42578125" style="28" customWidth="1"/>
    <col min="15627" max="15631" width="0" style="28" hidden="1" customWidth="1"/>
    <col min="15632" max="15873" width="8.85546875" style="28"/>
    <col min="15874" max="15874" width="8" style="28" customWidth="1"/>
    <col min="15875" max="15875" width="19.5703125" style="28" customWidth="1"/>
    <col min="15876" max="15876" width="13.42578125" style="28" customWidth="1"/>
    <col min="15877" max="15877" width="39.5703125" style="28" customWidth="1"/>
    <col min="15878" max="15878" width="10.5703125" style="28" customWidth="1"/>
    <col min="15879" max="15879" width="11.42578125" style="28" customWidth="1"/>
    <col min="15880" max="15880" width="8.42578125" style="28" customWidth="1"/>
    <col min="15881" max="15881" width="16.42578125" style="28" customWidth="1"/>
    <col min="15882" max="15882" width="30.42578125" style="28" customWidth="1"/>
    <col min="15883" max="15887" width="0" style="28" hidden="1" customWidth="1"/>
    <col min="15888" max="16129" width="8.85546875" style="28"/>
    <col min="16130" max="16130" width="8" style="28" customWidth="1"/>
    <col min="16131" max="16131" width="19.5703125" style="28" customWidth="1"/>
    <col min="16132" max="16132" width="13.42578125" style="28" customWidth="1"/>
    <col min="16133" max="16133" width="39.5703125" style="28" customWidth="1"/>
    <col min="16134" max="16134" width="10.5703125" style="28" customWidth="1"/>
    <col min="16135" max="16135" width="11.42578125" style="28" customWidth="1"/>
    <col min="16136" max="16136" width="8.42578125" style="28" customWidth="1"/>
    <col min="16137" max="16137" width="16.42578125" style="28" customWidth="1"/>
    <col min="16138" max="16138" width="30.42578125" style="28" customWidth="1"/>
    <col min="16139" max="16143" width="0" style="28" hidden="1" customWidth="1"/>
    <col min="16144" max="16384" width="8.85546875" style="28"/>
  </cols>
  <sheetData>
    <row r="1" spans="1:26" customFormat="1" ht="42" customHeight="1" thickBot="1">
      <c r="A1" s="153" t="s">
        <v>6</v>
      </c>
      <c r="B1" s="154"/>
      <c r="C1" s="154"/>
      <c r="D1" s="154"/>
      <c r="E1" s="154"/>
      <c r="F1" s="154"/>
      <c r="G1" s="154"/>
      <c r="H1" s="155"/>
      <c r="I1" s="60"/>
      <c r="J1" s="61" t="s">
        <v>7</v>
      </c>
      <c r="K1" s="62" t="s">
        <v>8</v>
      </c>
      <c r="M1" s="62">
        <v>1</v>
      </c>
      <c r="N1" s="137">
        <v>15000</v>
      </c>
      <c r="O1" s="63"/>
      <c r="P1" s="63"/>
      <c r="Q1" s="63"/>
      <c r="R1" s="46"/>
      <c r="S1" s="46"/>
      <c r="T1" s="46"/>
      <c r="U1" s="46"/>
      <c r="V1" s="46"/>
      <c r="W1" s="46"/>
      <c r="X1" s="46"/>
      <c r="Y1" s="46"/>
      <c r="Z1" s="46"/>
    </row>
    <row r="2" spans="1:26" customFormat="1" ht="12" customHeight="1">
      <c r="A2" s="172" t="s">
        <v>9</v>
      </c>
      <c r="B2" s="166"/>
      <c r="C2" s="166"/>
      <c r="D2" s="166"/>
      <c r="E2" s="166"/>
      <c r="F2" s="173"/>
      <c r="G2" s="166"/>
      <c r="H2" s="166"/>
      <c r="I2" s="166"/>
      <c r="J2" s="61" t="s">
        <v>10</v>
      </c>
      <c r="K2" s="62" t="s">
        <v>11</v>
      </c>
      <c r="M2" s="62">
        <v>2</v>
      </c>
      <c r="N2" s="138">
        <v>20000</v>
      </c>
      <c r="O2" s="64"/>
      <c r="P2" s="64"/>
      <c r="Q2" s="65"/>
      <c r="R2" s="46"/>
      <c r="S2" s="46"/>
      <c r="T2" s="46"/>
      <c r="U2" s="46"/>
      <c r="V2" s="46"/>
      <c r="W2" s="46"/>
      <c r="X2" s="46"/>
      <c r="Y2" s="46"/>
      <c r="Z2" s="46"/>
    </row>
    <row r="3" spans="1:26" customFormat="1" ht="12" customHeight="1">
      <c r="A3" s="66"/>
      <c r="B3" s="67"/>
      <c r="C3" s="67" t="s">
        <v>12</v>
      </c>
      <c r="E3" s="67"/>
      <c r="F3" s="68"/>
      <c r="G3" s="69"/>
      <c r="I3" s="68"/>
      <c r="J3" s="61" t="s">
        <v>13</v>
      </c>
      <c r="K3" s="62" t="s">
        <v>14</v>
      </c>
      <c r="L3" s="70" t="s">
        <v>15</v>
      </c>
      <c r="M3" s="62">
        <v>3</v>
      </c>
      <c r="N3" s="138">
        <v>5000</v>
      </c>
      <c r="O3" s="71"/>
      <c r="P3" s="71"/>
      <c r="Q3" s="71"/>
      <c r="R3" s="46"/>
      <c r="S3" s="46"/>
      <c r="T3" s="46"/>
      <c r="U3" s="46"/>
      <c r="V3" s="46"/>
      <c r="W3" s="46"/>
      <c r="X3" s="46"/>
      <c r="Y3" s="46"/>
      <c r="Z3" s="46"/>
    </row>
    <row r="4" spans="1:26" customFormat="1">
      <c r="B4" s="72" t="s">
        <v>16</v>
      </c>
      <c r="C4" s="73" t="s">
        <v>17</v>
      </c>
      <c r="D4" s="74">
        <f>SUMIF('Forecast Budget Calculation'!A:A,J1,'Forecast Budget Calculation'!G:G)</f>
        <v>0</v>
      </c>
      <c r="E4" s="161">
        <f>D5+D4</f>
        <v>0</v>
      </c>
      <c r="F4" s="75"/>
      <c r="G4" s="76"/>
      <c r="I4" s="71"/>
      <c r="J4" s="61" t="s">
        <v>18</v>
      </c>
      <c r="K4" s="62" t="s">
        <v>19</v>
      </c>
      <c r="L4" s="70" t="s">
        <v>20</v>
      </c>
      <c r="O4" s="8"/>
      <c r="P4" s="8"/>
      <c r="Q4" s="77"/>
      <c r="R4" s="46"/>
      <c r="S4" s="46"/>
      <c r="T4" s="46"/>
      <c r="U4" s="46"/>
      <c r="V4" s="46"/>
      <c r="W4" s="46"/>
      <c r="X4" s="46"/>
      <c r="Y4" s="46"/>
      <c r="Z4" s="46"/>
    </row>
    <row r="5" spans="1:26" customFormat="1" ht="27" customHeight="1">
      <c r="A5" s="167" t="s">
        <v>21</v>
      </c>
      <c r="B5" s="78"/>
      <c r="C5" s="79" t="s">
        <v>22</v>
      </c>
      <c r="D5" s="74">
        <f>SUMIF('Forecast Budget Calculation'!A:A,J2,'Forecast Budget Calculation'!G:G)</f>
        <v>0</v>
      </c>
      <c r="E5" s="162"/>
      <c r="F5" s="75"/>
      <c r="G5" s="76"/>
      <c r="I5" s="71"/>
      <c r="J5" s="61" t="s">
        <v>23</v>
      </c>
      <c r="K5" s="62" t="s">
        <v>24</v>
      </c>
      <c r="L5" s="8"/>
      <c r="M5">
        <f>'ID form'!C8</f>
        <v>0</v>
      </c>
      <c r="O5" s="8"/>
      <c r="P5" s="8"/>
      <c r="Q5" s="77"/>
      <c r="R5" s="46"/>
      <c r="S5" s="46"/>
      <c r="T5" s="46"/>
      <c r="U5" s="46"/>
      <c r="V5" s="46"/>
      <c r="W5" s="46"/>
      <c r="X5" s="46"/>
      <c r="Y5" s="46"/>
      <c r="Z5" s="46"/>
    </row>
    <row r="6" spans="1:26" customFormat="1">
      <c r="A6" s="167"/>
      <c r="B6" s="168" t="s">
        <v>25</v>
      </c>
      <c r="C6" s="73" t="s">
        <v>26</v>
      </c>
      <c r="D6" s="74">
        <f>SUMIF('Forecast Budget Calculation'!A:A,J3,'Forecast Budget Calculation'!G:G)</f>
        <v>0</v>
      </c>
      <c r="E6" s="161">
        <f>D6+D7+D8</f>
        <v>0</v>
      </c>
      <c r="F6" s="75"/>
      <c r="G6" s="76"/>
      <c r="I6" s="71"/>
      <c r="J6" s="90"/>
      <c r="K6" s="118" t="s">
        <v>27</v>
      </c>
      <c r="L6" s="8"/>
      <c r="O6" s="8"/>
      <c r="P6" s="8"/>
      <c r="Q6" s="77"/>
      <c r="R6" s="46"/>
      <c r="S6" s="46"/>
      <c r="T6" s="46"/>
      <c r="U6" s="46"/>
      <c r="V6" s="46"/>
      <c r="W6" s="46"/>
      <c r="X6" s="46"/>
      <c r="Y6" s="46"/>
      <c r="Z6" s="46"/>
    </row>
    <row r="7" spans="1:26" customFormat="1">
      <c r="A7" s="167"/>
      <c r="B7" s="169"/>
      <c r="C7" s="79" t="s">
        <v>28</v>
      </c>
      <c r="D7" s="74">
        <f>SUMIF('Forecast Budget Calculation'!A:A,J4,'Forecast Budget Calculation'!G:G)</f>
        <v>0</v>
      </c>
      <c r="E7" s="171"/>
      <c r="F7" s="75"/>
      <c r="G7" s="76"/>
      <c r="I7" s="71"/>
      <c r="J7" s="90"/>
      <c r="K7" s="118" t="s">
        <v>29</v>
      </c>
      <c r="L7" s="8"/>
      <c r="O7" s="8"/>
      <c r="P7" s="8"/>
      <c r="Q7" s="77"/>
      <c r="R7" s="46"/>
      <c r="S7" s="46"/>
      <c r="T7" s="46"/>
      <c r="U7" s="46"/>
      <c r="V7" s="46"/>
      <c r="W7" s="46"/>
      <c r="X7" s="46"/>
      <c r="Y7" s="46"/>
      <c r="Z7" s="46"/>
    </row>
    <row r="8" spans="1:26" customFormat="1">
      <c r="A8" s="167"/>
      <c r="B8" s="170"/>
      <c r="C8" s="79" t="s">
        <v>30</v>
      </c>
      <c r="D8" s="74">
        <f>SUMIF('Forecast Budget Calculation'!A:A,J5,'Forecast Budget Calculation'!G:G)</f>
        <v>0</v>
      </c>
      <c r="E8" s="162"/>
      <c r="F8" s="71"/>
      <c r="G8" s="76"/>
      <c r="I8" s="71"/>
      <c r="J8" s="90"/>
      <c r="K8" s="118" t="s">
        <v>31</v>
      </c>
      <c r="L8" s="8"/>
      <c r="O8" s="8"/>
      <c r="P8" s="8"/>
      <c r="Q8" s="77"/>
      <c r="R8" s="46"/>
      <c r="S8" s="46"/>
      <c r="T8" s="46"/>
      <c r="U8" s="46"/>
      <c r="V8" s="46"/>
      <c r="W8" s="46"/>
      <c r="X8" s="46"/>
      <c r="Y8" s="46"/>
      <c r="Z8" s="46"/>
    </row>
    <row r="9" spans="1:26" customFormat="1">
      <c r="A9" s="167"/>
      <c r="B9" s="80" t="s">
        <v>32</v>
      </c>
      <c r="C9" s="81"/>
      <c r="D9" s="159">
        <f>D4+D6+D7+D8+D5</f>
        <v>0</v>
      </c>
      <c r="E9" s="160"/>
      <c r="F9" s="8"/>
      <c r="G9" s="76"/>
      <c r="I9" s="71"/>
      <c r="J9" s="90"/>
      <c r="K9" s="118" t="s">
        <v>33</v>
      </c>
      <c r="L9" s="8"/>
      <c r="O9" s="8"/>
      <c r="P9" s="8"/>
      <c r="Q9" s="77"/>
      <c r="R9" s="46"/>
      <c r="S9" s="46"/>
      <c r="T9" s="46"/>
      <c r="U9" s="46"/>
      <c r="V9" s="46"/>
      <c r="W9" s="46"/>
      <c r="X9" s="46"/>
      <c r="Y9" s="46"/>
      <c r="Z9" s="46"/>
    </row>
    <row r="10" spans="1:26" customFormat="1" ht="31.5" customHeight="1">
      <c r="A10" s="167"/>
      <c r="B10" s="82" t="s">
        <v>34</v>
      </c>
      <c r="C10" s="83" t="s">
        <v>35</v>
      </c>
      <c r="D10" s="159">
        <f>D9*0.07</f>
        <v>0</v>
      </c>
      <c r="E10" s="160"/>
      <c r="F10" s="9">
        <f>IF(D10=0, 0, ROUND(D10/D9,4))</f>
        <v>0</v>
      </c>
      <c r="G10" s="84"/>
      <c r="I10" s="71"/>
      <c r="K10" s="62" t="s">
        <v>36</v>
      </c>
      <c r="L10" s="8"/>
      <c r="O10" s="8"/>
      <c r="P10" s="8"/>
      <c r="Q10" s="77"/>
      <c r="R10" s="46"/>
      <c r="S10" s="46"/>
      <c r="T10" s="46"/>
      <c r="U10" s="46"/>
      <c r="V10" s="46"/>
      <c r="W10" s="46"/>
      <c r="X10" s="46"/>
      <c r="Y10" s="46"/>
      <c r="Z10" s="46"/>
    </row>
    <row r="11" spans="1:26" customFormat="1" ht="36" customHeight="1">
      <c r="A11" s="85"/>
      <c r="B11" s="144" t="s">
        <v>37</v>
      </c>
      <c r="C11" s="145"/>
      <c r="D11" s="159">
        <f>D9+D10</f>
        <v>0</v>
      </c>
      <c r="E11" s="160"/>
      <c r="F11" s="165" t="str">
        <f>IF(AND(D11&gt;N1,M5=M1),"ERROR!! The total eligible costs cannot exceed the maximum limit of 15.000,00 EUR",IF(AND(D11&gt;N2,M5=M2),"ERROR!! The total eligible costs cannot exceed the maximum limit of 20.000,00 EUR",IF(AND(D11&gt;N3,M5=M3),"ERROR!! The total eligible costs cannot exceed the maximum limit of 5.000,00 EUR","")))</f>
        <v/>
      </c>
      <c r="G11" s="166"/>
      <c r="H11" s="166"/>
      <c r="I11" s="71"/>
      <c r="K11" s="62" t="s">
        <v>38</v>
      </c>
      <c r="L11" s="8"/>
      <c r="O11" s="8"/>
      <c r="P11" s="8"/>
      <c r="Q11" s="77"/>
      <c r="R11" s="46"/>
      <c r="S11" s="46"/>
      <c r="T11" s="46"/>
      <c r="U11" s="46"/>
      <c r="V11" s="46"/>
      <c r="W11" s="46"/>
      <c r="X11" s="46"/>
      <c r="Y11" s="46"/>
      <c r="Z11" s="46"/>
    </row>
    <row r="12" spans="1:26" customFormat="1">
      <c r="A12" s="87"/>
      <c r="B12" s="88"/>
      <c r="C12" s="88"/>
      <c r="D12" s="89"/>
      <c r="E12" s="1"/>
      <c r="F12" s="86"/>
      <c r="G12" s="76"/>
      <c r="I12" s="71"/>
      <c r="J12" s="90"/>
      <c r="K12" s="62" t="s">
        <v>39</v>
      </c>
      <c r="L12" s="8"/>
      <c r="O12" s="8"/>
      <c r="P12" s="8"/>
      <c r="Q12" s="77"/>
      <c r="R12" s="46"/>
      <c r="S12" s="46"/>
      <c r="T12" s="46"/>
      <c r="U12" s="46"/>
      <c r="V12" s="46"/>
      <c r="W12" s="46"/>
      <c r="X12" s="46"/>
      <c r="Y12" s="46"/>
      <c r="Z12" s="46"/>
    </row>
    <row r="13" spans="1:26" customFormat="1" ht="14.45" customHeight="1">
      <c r="C13" s="88"/>
      <c r="D13" s="88"/>
      <c r="E13" s="163"/>
      <c r="F13" s="164"/>
      <c r="G13" s="91"/>
      <c r="H13" s="92">
        <f>SUM('Forecast Budget Calculation'!G19:G270)</f>
        <v>0</v>
      </c>
      <c r="K13" s="62" t="s">
        <v>40</v>
      </c>
      <c r="L13" s="8"/>
      <c r="M13" s="8"/>
      <c r="O13" s="8"/>
      <c r="P13" s="8"/>
      <c r="Q13" s="77"/>
      <c r="R13" s="46"/>
      <c r="S13" s="46"/>
      <c r="T13" s="46"/>
      <c r="U13" s="46"/>
      <c r="V13" s="46"/>
      <c r="W13" s="46"/>
      <c r="X13" s="46"/>
      <c r="Y13" s="46"/>
      <c r="Z13" s="46"/>
    </row>
    <row r="14" spans="1:26" customFormat="1" ht="45.95" customHeight="1">
      <c r="A14" s="156" t="s">
        <v>41</v>
      </c>
      <c r="B14" s="157"/>
      <c r="C14" s="157"/>
      <c r="D14" s="157"/>
      <c r="E14" s="157"/>
      <c r="F14" s="157"/>
      <c r="G14" s="157"/>
      <c r="H14" s="158"/>
      <c r="I14" s="93"/>
      <c r="K14" s="62" t="s">
        <v>42</v>
      </c>
      <c r="L14" s="8"/>
      <c r="M14" s="8"/>
      <c r="O14" s="8"/>
      <c r="P14" s="8"/>
      <c r="Q14" s="77"/>
      <c r="R14" s="46"/>
      <c r="S14" s="46"/>
      <c r="T14" s="46"/>
      <c r="U14" s="46"/>
      <c r="V14" s="46"/>
      <c r="W14" s="46"/>
      <c r="X14" s="46"/>
      <c r="Y14" s="46"/>
      <c r="Z14" s="46"/>
    </row>
    <row r="15" spans="1:26" customFormat="1">
      <c r="A15" s="151" t="s">
        <v>43</v>
      </c>
      <c r="B15" s="152"/>
      <c r="C15" s="152"/>
      <c r="D15" s="152"/>
      <c r="E15" s="152"/>
      <c r="F15" s="94"/>
      <c r="H15" s="92"/>
      <c r="K15" s="136" t="s">
        <v>44</v>
      </c>
      <c r="L15" s="8"/>
      <c r="M15" s="47"/>
      <c r="O15" s="8"/>
      <c r="P15" s="8"/>
      <c r="Q15" s="77"/>
      <c r="R15" s="46"/>
      <c r="S15" s="46"/>
      <c r="T15" s="46"/>
      <c r="U15" s="46"/>
      <c r="V15" s="46"/>
      <c r="W15" s="46"/>
      <c r="X15" s="46"/>
      <c r="Y15" s="46"/>
      <c r="Z15" s="46"/>
    </row>
    <row r="16" spans="1:26" customFormat="1">
      <c r="A16" s="151" t="s">
        <v>45</v>
      </c>
      <c r="B16" s="152"/>
      <c r="C16" s="152"/>
      <c r="D16" s="152"/>
      <c r="E16" s="152"/>
      <c r="F16" s="94"/>
      <c r="H16" s="92"/>
      <c r="K16" s="28"/>
      <c r="L16" s="28"/>
      <c r="O16" s="8"/>
      <c r="P16" s="8"/>
      <c r="Q16" s="77"/>
      <c r="R16" s="46"/>
      <c r="S16" s="46"/>
      <c r="T16" s="46"/>
      <c r="U16" s="46"/>
      <c r="V16" s="46"/>
      <c r="W16" s="46"/>
      <c r="X16" s="46"/>
      <c r="Y16" s="46"/>
      <c r="Z16" s="46"/>
    </row>
    <row r="17" spans="1:26" customFormat="1" ht="9" customHeight="1" thickBot="1">
      <c r="B17" s="10"/>
      <c r="C17" s="95"/>
      <c r="E17" s="8"/>
      <c r="F17" s="96"/>
      <c r="G17" s="97"/>
      <c r="K17" s="28"/>
      <c r="L17" s="28"/>
      <c r="O17" s="8"/>
      <c r="P17" s="8"/>
      <c r="Q17" s="77"/>
      <c r="R17" s="46"/>
      <c r="S17" s="46"/>
      <c r="T17" s="46"/>
      <c r="U17" s="46"/>
      <c r="V17" s="46"/>
      <c r="W17" s="46"/>
      <c r="X17" s="46"/>
      <c r="Y17" s="46"/>
      <c r="Z17" s="46"/>
    </row>
    <row r="18" spans="1:26" s="47" customFormat="1" ht="35.1" thickBot="1">
      <c r="A18" s="48" t="s">
        <v>46</v>
      </c>
      <c r="B18" s="48" t="s">
        <v>47</v>
      </c>
      <c r="C18" s="49" t="s">
        <v>48</v>
      </c>
      <c r="D18" s="48" t="s">
        <v>49</v>
      </c>
      <c r="E18" s="50" t="s">
        <v>50</v>
      </c>
      <c r="F18" s="48" t="s">
        <v>51</v>
      </c>
      <c r="G18" s="48" t="s">
        <v>52</v>
      </c>
      <c r="H18" s="48" t="s">
        <v>53</v>
      </c>
      <c r="M18"/>
      <c r="Q18" s="51"/>
      <c r="R18" s="52"/>
      <c r="S18" s="52"/>
      <c r="T18" s="52"/>
      <c r="U18" s="52"/>
      <c r="V18" s="52"/>
      <c r="W18" s="52"/>
      <c r="X18" s="52"/>
      <c r="Y18" s="52"/>
      <c r="Z18" s="52"/>
    </row>
    <row r="19" spans="1:26" ht="14.45" customHeight="1">
      <c r="A19" s="11"/>
      <c r="B19" s="12"/>
      <c r="C19" s="13"/>
      <c r="D19" s="14"/>
      <c r="E19" s="15"/>
      <c r="F19" s="141"/>
      <c r="G19" s="53">
        <f>E19*F19</f>
        <v>0</v>
      </c>
      <c r="H19" s="16"/>
    </row>
    <row r="20" spans="1:26" ht="14.45" customHeight="1">
      <c r="A20" s="11"/>
      <c r="B20" s="12"/>
      <c r="C20" s="13"/>
      <c r="D20" s="14"/>
      <c r="E20" s="15"/>
      <c r="F20" s="141"/>
      <c r="G20" s="53">
        <f t="shared" ref="G20:G61" si="0">E20*F20</f>
        <v>0</v>
      </c>
      <c r="H20" s="16"/>
    </row>
    <row r="21" spans="1:26" ht="14.45" customHeight="1">
      <c r="A21" s="11"/>
      <c r="B21" s="12"/>
      <c r="C21" s="13"/>
      <c r="D21" s="14"/>
      <c r="E21" s="59"/>
      <c r="F21" s="141"/>
      <c r="G21" s="53">
        <f t="shared" si="0"/>
        <v>0</v>
      </c>
      <c r="H21" s="16"/>
    </row>
    <row r="22" spans="1:26" ht="14.45" customHeight="1">
      <c r="A22" s="11"/>
      <c r="B22" s="12"/>
      <c r="C22" s="13"/>
      <c r="D22" s="14"/>
      <c r="E22" s="15"/>
      <c r="F22" s="141"/>
      <c r="G22" s="53">
        <f t="shared" si="0"/>
        <v>0</v>
      </c>
      <c r="H22" s="16"/>
    </row>
    <row r="23" spans="1:26" ht="14.45" customHeight="1">
      <c r="A23" s="11"/>
      <c r="B23" s="12"/>
      <c r="C23" s="13"/>
      <c r="D23" s="14"/>
      <c r="E23" s="15"/>
      <c r="F23" s="141"/>
      <c r="G23" s="53">
        <f t="shared" si="0"/>
        <v>0</v>
      </c>
      <c r="H23" s="16"/>
    </row>
    <row r="24" spans="1:26" ht="14.45" customHeight="1">
      <c r="A24" s="11"/>
      <c r="B24" s="12"/>
      <c r="C24" s="13"/>
      <c r="D24" s="14"/>
      <c r="E24" s="15"/>
      <c r="F24" s="141"/>
      <c r="G24" s="53">
        <f t="shared" si="0"/>
        <v>0</v>
      </c>
      <c r="H24" s="16"/>
    </row>
    <row r="25" spans="1:26" ht="14.45" customHeight="1">
      <c r="A25" s="11"/>
      <c r="B25" s="12"/>
      <c r="C25" s="13"/>
      <c r="D25" s="14"/>
      <c r="E25" s="15"/>
      <c r="F25" s="141"/>
      <c r="G25" s="53">
        <f t="shared" si="0"/>
        <v>0</v>
      </c>
      <c r="H25" s="16"/>
    </row>
    <row r="26" spans="1:26" ht="14.45" customHeight="1">
      <c r="A26" s="11"/>
      <c r="B26" s="12"/>
      <c r="C26" s="13"/>
      <c r="D26" s="14"/>
      <c r="E26" s="15"/>
      <c r="F26" s="141"/>
      <c r="G26" s="53">
        <f t="shared" si="0"/>
        <v>0</v>
      </c>
      <c r="H26" s="16"/>
    </row>
    <row r="27" spans="1:26" ht="14.45" customHeight="1">
      <c r="A27" s="11"/>
      <c r="B27" s="12"/>
      <c r="C27" s="13"/>
      <c r="D27" s="14"/>
      <c r="E27" s="15"/>
      <c r="F27" s="141"/>
      <c r="G27" s="53">
        <f t="shared" si="0"/>
        <v>0</v>
      </c>
      <c r="H27" s="16"/>
    </row>
    <row r="28" spans="1:26" ht="14.45" customHeight="1">
      <c r="A28" s="11"/>
      <c r="B28" s="12"/>
      <c r="C28" s="13"/>
      <c r="D28" s="14"/>
      <c r="E28" s="15"/>
      <c r="F28" s="141"/>
      <c r="G28" s="53">
        <f t="shared" si="0"/>
        <v>0</v>
      </c>
      <c r="H28" s="16"/>
    </row>
    <row r="29" spans="1:26" ht="14.45" customHeight="1">
      <c r="A29" s="11"/>
      <c r="B29" s="12"/>
      <c r="C29" s="13"/>
      <c r="D29" s="14"/>
      <c r="E29" s="15"/>
      <c r="F29" s="141"/>
      <c r="G29" s="53">
        <f t="shared" si="0"/>
        <v>0</v>
      </c>
      <c r="H29" s="16"/>
    </row>
    <row r="30" spans="1:26" ht="14.45" customHeight="1">
      <c r="A30" s="11"/>
      <c r="B30" s="12"/>
      <c r="C30" s="13"/>
      <c r="D30" s="14"/>
      <c r="E30" s="15"/>
      <c r="F30" s="141"/>
      <c r="G30" s="53">
        <f t="shared" si="0"/>
        <v>0</v>
      </c>
      <c r="H30" s="16"/>
    </row>
    <row r="31" spans="1:26" ht="14.45" customHeight="1">
      <c r="A31" s="11"/>
      <c r="B31" s="12"/>
      <c r="C31" s="13"/>
      <c r="D31" s="14"/>
      <c r="E31" s="15"/>
      <c r="F31" s="141"/>
      <c r="G31" s="53">
        <f t="shared" si="0"/>
        <v>0</v>
      </c>
      <c r="H31" s="16"/>
    </row>
    <row r="32" spans="1:26" ht="14.45" customHeight="1">
      <c r="A32" s="11"/>
      <c r="B32" s="12"/>
      <c r="C32" s="13"/>
      <c r="D32" s="14"/>
      <c r="E32" s="15"/>
      <c r="F32" s="141"/>
      <c r="G32" s="53">
        <f t="shared" si="0"/>
        <v>0</v>
      </c>
      <c r="H32" s="16"/>
    </row>
    <row r="33" spans="1:8" ht="14.45" customHeight="1">
      <c r="A33" s="11"/>
      <c r="B33" s="12"/>
      <c r="C33" s="13"/>
      <c r="D33" s="14"/>
      <c r="E33" s="15"/>
      <c r="F33" s="141"/>
      <c r="G33" s="53">
        <f t="shared" si="0"/>
        <v>0</v>
      </c>
      <c r="H33" s="16"/>
    </row>
    <row r="34" spans="1:8" ht="14.45" customHeight="1">
      <c r="A34" s="11"/>
      <c r="B34" s="12"/>
      <c r="C34" s="13"/>
      <c r="D34" s="14"/>
      <c r="E34" s="15"/>
      <c r="F34" s="141"/>
      <c r="G34" s="53">
        <f t="shared" si="0"/>
        <v>0</v>
      </c>
      <c r="H34" s="16"/>
    </row>
    <row r="35" spans="1:8" ht="14.45" customHeight="1">
      <c r="A35" s="11"/>
      <c r="B35" s="12"/>
      <c r="C35" s="13"/>
      <c r="D35" s="14"/>
      <c r="E35" s="15"/>
      <c r="F35" s="141"/>
      <c r="G35" s="53">
        <f t="shared" si="0"/>
        <v>0</v>
      </c>
      <c r="H35" s="16"/>
    </row>
    <row r="36" spans="1:8" ht="14.45" customHeight="1">
      <c r="A36" s="11"/>
      <c r="B36" s="12"/>
      <c r="C36" s="13"/>
      <c r="D36" s="14"/>
      <c r="E36" s="15"/>
      <c r="F36" s="141"/>
      <c r="G36" s="53">
        <f t="shared" si="0"/>
        <v>0</v>
      </c>
      <c r="H36" s="16"/>
    </row>
    <row r="37" spans="1:8" ht="14.45" customHeight="1">
      <c r="A37" s="11"/>
      <c r="B37" s="12"/>
      <c r="C37" s="13"/>
      <c r="D37" s="14"/>
      <c r="E37" s="15"/>
      <c r="F37" s="141"/>
      <c r="G37" s="53">
        <f t="shared" si="0"/>
        <v>0</v>
      </c>
      <c r="H37" s="16"/>
    </row>
    <row r="38" spans="1:8" ht="14.45" customHeight="1">
      <c r="A38" s="11"/>
      <c r="B38" s="12"/>
      <c r="C38" s="13"/>
      <c r="D38" s="14"/>
      <c r="E38" s="15"/>
      <c r="F38" s="141"/>
      <c r="G38" s="53">
        <f t="shared" si="0"/>
        <v>0</v>
      </c>
      <c r="H38" s="16"/>
    </row>
    <row r="39" spans="1:8" ht="14.45" customHeight="1">
      <c r="A39" s="11"/>
      <c r="B39" s="12"/>
      <c r="C39" s="13"/>
      <c r="D39" s="14"/>
      <c r="E39" s="15"/>
      <c r="F39" s="141"/>
      <c r="G39" s="53">
        <f t="shared" si="0"/>
        <v>0</v>
      </c>
      <c r="H39" s="16"/>
    </row>
    <row r="40" spans="1:8" ht="14.45" customHeight="1">
      <c r="A40" s="11"/>
      <c r="B40" s="12"/>
      <c r="C40" s="13"/>
      <c r="D40" s="14"/>
      <c r="E40" s="15"/>
      <c r="F40" s="141"/>
      <c r="G40" s="53">
        <f t="shared" si="0"/>
        <v>0</v>
      </c>
      <c r="H40" s="16"/>
    </row>
    <row r="41" spans="1:8" ht="14.45" customHeight="1">
      <c r="A41" s="11"/>
      <c r="B41" s="12"/>
      <c r="C41" s="13"/>
      <c r="D41" s="14"/>
      <c r="E41" s="15"/>
      <c r="F41" s="141"/>
      <c r="G41" s="53">
        <f t="shared" si="0"/>
        <v>0</v>
      </c>
      <c r="H41" s="16"/>
    </row>
    <row r="42" spans="1:8" ht="14.45" customHeight="1">
      <c r="A42" s="11"/>
      <c r="B42" s="12"/>
      <c r="C42" s="13"/>
      <c r="D42" s="14"/>
      <c r="E42" s="15"/>
      <c r="F42" s="141"/>
      <c r="G42" s="53">
        <f t="shared" si="0"/>
        <v>0</v>
      </c>
      <c r="H42" s="16"/>
    </row>
    <row r="43" spans="1:8" ht="14.45" customHeight="1">
      <c r="A43" s="11"/>
      <c r="B43" s="12"/>
      <c r="C43" s="13"/>
      <c r="D43" s="14"/>
      <c r="E43" s="15"/>
      <c r="F43" s="141"/>
      <c r="G43" s="53">
        <f t="shared" si="0"/>
        <v>0</v>
      </c>
      <c r="H43" s="16"/>
    </row>
    <row r="44" spans="1:8" ht="14.45" customHeight="1">
      <c r="A44" s="11"/>
      <c r="B44" s="12"/>
      <c r="C44" s="13"/>
      <c r="D44" s="14"/>
      <c r="E44" s="15"/>
      <c r="F44" s="141"/>
      <c r="G44" s="53">
        <f t="shared" si="0"/>
        <v>0</v>
      </c>
      <c r="H44" s="16"/>
    </row>
    <row r="45" spans="1:8" ht="14.45" customHeight="1">
      <c r="A45" s="11"/>
      <c r="B45" s="12"/>
      <c r="C45" s="19"/>
      <c r="D45" s="14"/>
      <c r="E45" s="15"/>
      <c r="F45" s="15"/>
      <c r="G45" s="53">
        <f t="shared" si="0"/>
        <v>0</v>
      </c>
      <c r="H45" s="16"/>
    </row>
    <row r="46" spans="1:8" ht="14.45" customHeight="1">
      <c r="A46" s="11"/>
      <c r="B46" s="12"/>
      <c r="C46" s="13"/>
      <c r="D46" s="14"/>
      <c r="E46" s="15"/>
      <c r="F46" s="141"/>
      <c r="G46" s="53">
        <f t="shared" si="0"/>
        <v>0</v>
      </c>
      <c r="H46" s="16"/>
    </row>
    <row r="47" spans="1:8" ht="14.45" customHeight="1">
      <c r="A47" s="11"/>
      <c r="B47" s="12"/>
      <c r="C47" s="13"/>
      <c r="D47" s="14"/>
      <c r="E47" s="15"/>
      <c r="F47" s="141"/>
      <c r="G47" s="53">
        <f t="shared" si="0"/>
        <v>0</v>
      </c>
      <c r="H47" s="16"/>
    </row>
    <row r="48" spans="1:8" ht="14.45" customHeight="1">
      <c r="A48" s="11"/>
      <c r="B48" s="12"/>
      <c r="C48" s="13"/>
      <c r="D48" s="14"/>
      <c r="E48" s="15"/>
      <c r="F48" s="141"/>
      <c r="G48" s="53">
        <f t="shared" si="0"/>
        <v>0</v>
      </c>
      <c r="H48" s="16"/>
    </row>
    <row r="49" spans="1:8" ht="14.45" customHeight="1">
      <c r="A49" s="11"/>
      <c r="B49" s="12"/>
      <c r="C49" s="19"/>
      <c r="D49" s="14"/>
      <c r="E49" s="15"/>
      <c r="F49" s="15"/>
      <c r="G49" s="53">
        <f t="shared" si="0"/>
        <v>0</v>
      </c>
      <c r="H49" s="16"/>
    </row>
    <row r="50" spans="1:8" ht="14.45" customHeight="1">
      <c r="A50" s="11"/>
      <c r="B50" s="12"/>
      <c r="C50" s="19"/>
      <c r="D50" s="14"/>
      <c r="E50" s="15"/>
      <c r="F50" s="15"/>
      <c r="G50" s="53">
        <f t="shared" si="0"/>
        <v>0</v>
      </c>
      <c r="H50" s="16"/>
    </row>
    <row r="51" spans="1:8" ht="14.45" customHeight="1">
      <c r="A51" s="11"/>
      <c r="B51" s="12"/>
      <c r="C51" s="13"/>
      <c r="D51" s="14"/>
      <c r="E51" s="15"/>
      <c r="F51" s="141"/>
      <c r="G51" s="53">
        <f t="shared" si="0"/>
        <v>0</v>
      </c>
      <c r="H51" s="16"/>
    </row>
    <row r="52" spans="1:8" ht="14.45" customHeight="1">
      <c r="A52" s="11"/>
      <c r="B52" s="12"/>
      <c r="C52" s="19"/>
      <c r="D52" s="14"/>
      <c r="E52" s="15"/>
      <c r="F52" s="15"/>
      <c r="G52" s="53">
        <f t="shared" si="0"/>
        <v>0</v>
      </c>
      <c r="H52" s="16"/>
    </row>
    <row r="53" spans="1:8" ht="14.45" customHeight="1">
      <c r="A53" s="11"/>
      <c r="B53" s="12"/>
      <c r="C53" s="13"/>
      <c r="D53" s="14"/>
      <c r="E53" s="15"/>
      <c r="F53" s="141"/>
      <c r="G53" s="53">
        <f t="shared" si="0"/>
        <v>0</v>
      </c>
      <c r="H53" s="16"/>
    </row>
    <row r="54" spans="1:8" ht="14.45" customHeight="1">
      <c r="A54" s="11"/>
      <c r="B54" s="12"/>
      <c r="C54" s="19"/>
      <c r="D54" s="14"/>
      <c r="E54" s="15"/>
      <c r="F54" s="140"/>
      <c r="G54" s="53">
        <f t="shared" si="0"/>
        <v>0</v>
      </c>
      <c r="H54" s="16"/>
    </row>
    <row r="55" spans="1:8" ht="14.45" customHeight="1">
      <c r="A55" s="11"/>
      <c r="B55" s="12"/>
      <c r="C55" s="13"/>
      <c r="D55" s="14"/>
      <c r="E55" s="15"/>
      <c r="F55" s="116"/>
      <c r="G55" s="53">
        <f t="shared" si="0"/>
        <v>0</v>
      </c>
      <c r="H55" s="16"/>
    </row>
    <row r="56" spans="1:8" ht="14.45" customHeight="1">
      <c r="A56" s="11"/>
      <c r="B56" s="12"/>
      <c r="C56" s="19"/>
      <c r="D56" s="14"/>
      <c r="E56" s="15"/>
      <c r="F56" s="140"/>
      <c r="G56" s="53">
        <f t="shared" si="0"/>
        <v>0</v>
      </c>
      <c r="H56" s="16"/>
    </row>
    <row r="57" spans="1:8" ht="14.45" customHeight="1">
      <c r="A57" s="11"/>
      <c r="B57" s="12"/>
      <c r="C57" s="13"/>
      <c r="D57" s="14"/>
      <c r="E57" s="15"/>
      <c r="F57" s="116"/>
      <c r="G57" s="53">
        <f>E57*F57</f>
        <v>0</v>
      </c>
      <c r="H57" s="16"/>
    </row>
    <row r="58" spans="1:8" ht="14.45" customHeight="1">
      <c r="A58" s="11"/>
      <c r="B58" s="12"/>
      <c r="C58" s="19"/>
      <c r="D58" s="14"/>
      <c r="E58" s="15"/>
      <c r="F58" s="140"/>
      <c r="G58" s="53">
        <f t="shared" si="0"/>
        <v>0</v>
      </c>
      <c r="H58" s="16"/>
    </row>
    <row r="59" spans="1:8" ht="14.45" customHeight="1">
      <c r="A59" s="11"/>
      <c r="B59" s="12"/>
      <c r="C59" s="13"/>
      <c r="D59" s="14"/>
      <c r="E59" s="15"/>
      <c r="F59" s="116"/>
      <c r="G59" s="53">
        <f t="shared" si="0"/>
        <v>0</v>
      </c>
      <c r="H59" s="16"/>
    </row>
    <row r="60" spans="1:8" ht="14.45" customHeight="1">
      <c r="A60" s="11"/>
      <c r="B60" s="12"/>
      <c r="C60" s="13"/>
      <c r="D60" s="14"/>
      <c r="E60" s="15"/>
      <c r="F60" s="116"/>
      <c r="G60" s="53">
        <f t="shared" si="0"/>
        <v>0</v>
      </c>
      <c r="H60" s="16"/>
    </row>
    <row r="61" spans="1:8" ht="14.45" customHeight="1">
      <c r="A61" s="11"/>
      <c r="B61" s="12"/>
      <c r="C61" s="13"/>
      <c r="D61" s="14"/>
      <c r="E61" s="15"/>
      <c r="F61" s="116"/>
      <c r="G61" s="53">
        <f t="shared" si="0"/>
        <v>0</v>
      </c>
      <c r="H61" s="16"/>
    </row>
    <row r="62" spans="1:8" ht="14.45" customHeight="1">
      <c r="A62" s="11"/>
      <c r="B62" s="12"/>
      <c r="C62" s="13"/>
      <c r="D62" s="14"/>
      <c r="E62" s="15"/>
      <c r="F62" s="116"/>
      <c r="G62" s="53">
        <f t="shared" ref="G62:G83" si="1">E62*F62</f>
        <v>0</v>
      </c>
      <c r="H62" s="16"/>
    </row>
    <row r="63" spans="1:8" ht="14.45" customHeight="1">
      <c r="A63" s="11"/>
      <c r="B63" s="12"/>
      <c r="C63" s="13"/>
      <c r="D63" s="14"/>
      <c r="E63" s="15"/>
      <c r="F63" s="116"/>
      <c r="G63" s="53">
        <f t="shared" si="1"/>
        <v>0</v>
      </c>
      <c r="H63" s="16"/>
    </row>
    <row r="64" spans="1:8" ht="14.45" customHeight="1">
      <c r="A64" s="11"/>
      <c r="B64" s="12"/>
      <c r="C64" s="13"/>
      <c r="D64" s="14"/>
      <c r="E64" s="15"/>
      <c r="F64" s="116"/>
      <c r="G64" s="53">
        <f t="shared" si="1"/>
        <v>0</v>
      </c>
      <c r="H64" s="16"/>
    </row>
    <row r="65" spans="1:8" ht="14.45" customHeight="1">
      <c r="A65" s="11"/>
      <c r="B65" s="12"/>
      <c r="C65" s="13"/>
      <c r="D65" s="14"/>
      <c r="E65" s="15"/>
      <c r="F65" s="116"/>
      <c r="G65" s="53">
        <f t="shared" si="1"/>
        <v>0</v>
      </c>
      <c r="H65" s="16"/>
    </row>
    <row r="66" spans="1:8" ht="14.45" customHeight="1">
      <c r="A66" s="11"/>
      <c r="B66" s="12"/>
      <c r="C66" s="13"/>
      <c r="D66" s="14"/>
      <c r="E66" s="15"/>
      <c r="F66" s="116"/>
      <c r="G66" s="53">
        <f t="shared" si="1"/>
        <v>0</v>
      </c>
      <c r="H66" s="16"/>
    </row>
    <row r="67" spans="1:8" ht="14.45" customHeight="1">
      <c r="A67" s="11"/>
      <c r="B67" s="12"/>
      <c r="C67" s="13"/>
      <c r="D67" s="14"/>
      <c r="E67" s="15"/>
      <c r="F67" s="116"/>
      <c r="G67" s="53">
        <f t="shared" si="1"/>
        <v>0</v>
      </c>
      <c r="H67" s="16"/>
    </row>
    <row r="68" spans="1:8" ht="14.45" customHeight="1">
      <c r="A68" s="11"/>
      <c r="B68" s="12"/>
      <c r="C68" s="13"/>
      <c r="D68" s="14"/>
      <c r="E68" s="15"/>
      <c r="F68" s="116"/>
      <c r="G68" s="53">
        <f t="shared" si="1"/>
        <v>0</v>
      </c>
      <c r="H68" s="16"/>
    </row>
    <row r="69" spans="1:8" ht="14.45" customHeight="1">
      <c r="A69" s="11"/>
      <c r="B69" s="12"/>
      <c r="C69" s="13"/>
      <c r="D69" s="14"/>
      <c r="E69" s="15"/>
      <c r="F69" s="116"/>
      <c r="G69" s="53">
        <f t="shared" si="1"/>
        <v>0</v>
      </c>
      <c r="H69" s="16"/>
    </row>
    <row r="70" spans="1:8" ht="14.45" customHeight="1">
      <c r="A70" s="11"/>
      <c r="B70" s="12"/>
      <c r="C70" s="13"/>
      <c r="D70" s="14"/>
      <c r="E70" s="15"/>
      <c r="F70" s="116"/>
      <c r="G70" s="53">
        <f t="shared" si="1"/>
        <v>0</v>
      </c>
      <c r="H70" s="16"/>
    </row>
    <row r="71" spans="1:8" ht="14.45" customHeight="1">
      <c r="A71" s="11"/>
      <c r="B71" s="12"/>
      <c r="C71" s="13"/>
      <c r="D71" s="14"/>
      <c r="E71" s="15"/>
      <c r="F71" s="116"/>
      <c r="G71" s="53">
        <f t="shared" si="1"/>
        <v>0</v>
      </c>
      <c r="H71" s="16"/>
    </row>
    <row r="72" spans="1:8" ht="14.45" customHeight="1">
      <c r="A72" s="11"/>
      <c r="B72" s="12"/>
      <c r="C72" s="13"/>
      <c r="D72" s="14"/>
      <c r="E72" s="15"/>
      <c r="F72" s="116"/>
      <c r="G72" s="53">
        <f t="shared" si="1"/>
        <v>0</v>
      </c>
      <c r="H72" s="16"/>
    </row>
    <row r="73" spans="1:8" ht="14.45" customHeight="1">
      <c r="A73" s="11"/>
      <c r="B73" s="12"/>
      <c r="C73" s="13"/>
      <c r="D73" s="14"/>
      <c r="E73" s="15"/>
      <c r="F73" s="116"/>
      <c r="G73" s="53">
        <f t="shared" si="1"/>
        <v>0</v>
      </c>
      <c r="H73" s="16"/>
    </row>
    <row r="74" spans="1:8" ht="14.45" customHeight="1">
      <c r="A74" s="11"/>
      <c r="B74" s="12"/>
      <c r="C74" s="13"/>
      <c r="D74" s="14"/>
      <c r="E74" s="15"/>
      <c r="F74" s="116"/>
      <c r="G74" s="53">
        <f t="shared" si="1"/>
        <v>0</v>
      </c>
      <c r="H74" s="16"/>
    </row>
    <row r="75" spans="1:8" ht="14.45" customHeight="1">
      <c r="A75" s="11"/>
      <c r="B75" s="12"/>
      <c r="C75" s="13"/>
      <c r="D75" s="14"/>
      <c r="E75" s="15"/>
      <c r="F75" s="116"/>
      <c r="G75" s="53">
        <f t="shared" si="1"/>
        <v>0</v>
      </c>
      <c r="H75" s="16"/>
    </row>
    <row r="76" spans="1:8" ht="14.45" customHeight="1">
      <c r="A76" s="11"/>
      <c r="B76" s="12"/>
      <c r="C76" s="13"/>
      <c r="D76" s="14"/>
      <c r="E76" s="15"/>
      <c r="F76" s="116"/>
      <c r="G76" s="53">
        <f t="shared" si="1"/>
        <v>0</v>
      </c>
      <c r="H76" s="16"/>
    </row>
    <row r="77" spans="1:8" ht="14.45" customHeight="1">
      <c r="A77" s="11"/>
      <c r="B77" s="12"/>
      <c r="C77" s="13"/>
      <c r="D77" s="14"/>
      <c r="E77" s="15"/>
      <c r="F77" s="116"/>
      <c r="G77" s="53">
        <f t="shared" si="1"/>
        <v>0</v>
      </c>
      <c r="H77" s="16"/>
    </row>
    <row r="78" spans="1:8" ht="14.45" customHeight="1">
      <c r="A78" s="11"/>
      <c r="B78" s="12"/>
      <c r="C78" s="13"/>
      <c r="D78" s="14"/>
      <c r="E78" s="15"/>
      <c r="F78" s="116"/>
      <c r="G78" s="53">
        <f t="shared" si="1"/>
        <v>0</v>
      </c>
      <c r="H78" s="16"/>
    </row>
    <row r="79" spans="1:8" ht="14.45" customHeight="1">
      <c r="A79" s="11"/>
      <c r="B79" s="12"/>
      <c r="C79" s="13"/>
      <c r="D79" s="14"/>
      <c r="E79" s="15"/>
      <c r="F79" s="116"/>
      <c r="G79" s="53">
        <f t="shared" si="1"/>
        <v>0</v>
      </c>
      <c r="H79" s="16"/>
    </row>
    <row r="80" spans="1:8" ht="14.45" customHeight="1">
      <c r="A80" s="11"/>
      <c r="B80" s="12"/>
      <c r="C80" s="13"/>
      <c r="D80" s="14"/>
      <c r="E80" s="15"/>
      <c r="F80" s="116"/>
      <c r="G80" s="53">
        <f t="shared" si="1"/>
        <v>0</v>
      </c>
      <c r="H80" s="16"/>
    </row>
    <row r="81" spans="1:8" ht="14.45" customHeight="1">
      <c r="A81" s="11"/>
      <c r="B81" s="12"/>
      <c r="C81" s="13"/>
      <c r="D81" s="14"/>
      <c r="E81" s="15"/>
      <c r="F81" s="116"/>
      <c r="G81" s="53">
        <f t="shared" si="1"/>
        <v>0</v>
      </c>
      <c r="H81" s="16"/>
    </row>
    <row r="82" spans="1:8" ht="14.45" customHeight="1">
      <c r="A82" s="11"/>
      <c r="B82" s="12"/>
      <c r="C82" s="13"/>
      <c r="D82" s="14"/>
      <c r="E82" s="15"/>
      <c r="F82" s="116"/>
      <c r="G82" s="53">
        <f t="shared" si="1"/>
        <v>0</v>
      </c>
      <c r="H82" s="16"/>
    </row>
    <row r="83" spans="1:8" ht="14.45" customHeight="1">
      <c r="A83" s="11"/>
      <c r="B83" s="12"/>
      <c r="C83" s="13"/>
      <c r="D83" s="14"/>
      <c r="E83" s="15"/>
      <c r="F83" s="116"/>
      <c r="G83" s="53">
        <f t="shared" si="1"/>
        <v>0</v>
      </c>
      <c r="H83" s="16"/>
    </row>
    <row r="84" spans="1:8" ht="14.45" customHeight="1">
      <c r="A84" s="11"/>
      <c r="B84" s="12"/>
      <c r="C84" s="13"/>
      <c r="D84" s="14"/>
      <c r="E84" s="15"/>
      <c r="F84" s="116"/>
      <c r="G84" s="53">
        <f t="shared" ref="G84:G147" si="2">E84*F84</f>
        <v>0</v>
      </c>
      <c r="H84" s="16"/>
    </row>
    <row r="85" spans="1:8" ht="14.45" customHeight="1">
      <c r="A85" s="11"/>
      <c r="B85" s="12"/>
      <c r="C85" s="19"/>
      <c r="D85" s="14"/>
      <c r="E85" s="15"/>
      <c r="F85" s="116"/>
      <c r="G85" s="53">
        <f t="shared" si="2"/>
        <v>0</v>
      </c>
      <c r="H85" s="16"/>
    </row>
    <row r="86" spans="1:8" ht="14.45" customHeight="1">
      <c r="A86" s="11"/>
      <c r="B86" s="12"/>
      <c r="C86" s="13"/>
      <c r="D86" s="14"/>
      <c r="E86" s="15"/>
      <c r="F86" s="116"/>
      <c r="G86" s="53">
        <f t="shared" si="2"/>
        <v>0</v>
      </c>
      <c r="H86" s="16"/>
    </row>
    <row r="87" spans="1:8" ht="14.45" customHeight="1">
      <c r="A87" s="11"/>
      <c r="B87" s="12"/>
      <c r="C87" s="13"/>
      <c r="D87" s="14"/>
      <c r="E87" s="15"/>
      <c r="F87" s="116"/>
      <c r="G87" s="53">
        <f t="shared" si="2"/>
        <v>0</v>
      </c>
      <c r="H87" s="16"/>
    </row>
    <row r="88" spans="1:8" ht="14.45" customHeight="1">
      <c r="A88" s="11"/>
      <c r="B88" s="12"/>
      <c r="C88" s="13"/>
      <c r="D88" s="14"/>
      <c r="E88" s="15"/>
      <c r="F88" s="116"/>
      <c r="G88" s="53">
        <f t="shared" si="2"/>
        <v>0</v>
      </c>
      <c r="H88" s="16"/>
    </row>
    <row r="89" spans="1:8" ht="14.45" customHeight="1">
      <c r="A89" s="11"/>
      <c r="B89" s="12"/>
      <c r="C89" s="19"/>
      <c r="D89" s="14"/>
      <c r="E89" s="15"/>
      <c r="F89" s="116"/>
      <c r="G89" s="53">
        <f t="shared" si="2"/>
        <v>0</v>
      </c>
      <c r="H89" s="16"/>
    </row>
    <row r="90" spans="1:8" ht="14.45" customHeight="1">
      <c r="A90" s="11"/>
      <c r="B90" s="12"/>
      <c r="C90" s="13"/>
      <c r="D90" s="14"/>
      <c r="E90" s="15"/>
      <c r="F90" s="116"/>
      <c r="G90" s="53">
        <f t="shared" si="2"/>
        <v>0</v>
      </c>
      <c r="H90" s="16"/>
    </row>
    <row r="91" spans="1:8" ht="14.45" customHeight="1">
      <c r="A91" s="11"/>
      <c r="B91" s="12"/>
      <c r="C91" s="13"/>
      <c r="D91" s="14"/>
      <c r="E91" s="15"/>
      <c r="F91" s="116"/>
      <c r="G91" s="53">
        <f t="shared" si="2"/>
        <v>0</v>
      </c>
      <c r="H91" s="16"/>
    </row>
    <row r="92" spans="1:8" ht="14.45" customHeight="1">
      <c r="A92" s="11"/>
      <c r="B92" s="12"/>
      <c r="C92" s="13"/>
      <c r="D92" s="14"/>
      <c r="E92" s="15"/>
      <c r="F92" s="116"/>
      <c r="G92" s="53">
        <f t="shared" si="2"/>
        <v>0</v>
      </c>
      <c r="H92" s="16"/>
    </row>
    <row r="93" spans="1:8" ht="14.45" customHeight="1">
      <c r="A93" s="11"/>
      <c r="B93" s="12"/>
      <c r="C93" s="19"/>
      <c r="D93" s="14"/>
      <c r="E93" s="15"/>
      <c r="F93" s="116"/>
      <c r="G93" s="53">
        <f t="shared" si="2"/>
        <v>0</v>
      </c>
      <c r="H93" s="16"/>
    </row>
    <row r="94" spans="1:8" ht="14.45" customHeight="1">
      <c r="A94" s="11"/>
      <c r="B94" s="12"/>
      <c r="C94" s="19"/>
      <c r="D94" s="14"/>
      <c r="E94" s="15"/>
      <c r="F94" s="116"/>
      <c r="G94" s="53">
        <f t="shared" si="2"/>
        <v>0</v>
      </c>
      <c r="H94" s="16"/>
    </row>
    <row r="95" spans="1:8" ht="14.45" customHeight="1">
      <c r="A95" s="11"/>
      <c r="B95" s="12"/>
      <c r="C95" s="19"/>
      <c r="D95" s="14"/>
      <c r="E95" s="15"/>
      <c r="F95" s="116"/>
      <c r="G95" s="53">
        <f t="shared" si="2"/>
        <v>0</v>
      </c>
      <c r="H95" s="16"/>
    </row>
    <row r="96" spans="1:8" ht="14.45" customHeight="1">
      <c r="A96" s="11"/>
      <c r="B96" s="12"/>
      <c r="C96" s="19"/>
      <c r="D96" s="14"/>
      <c r="E96" s="15"/>
      <c r="F96" s="116"/>
      <c r="G96" s="53">
        <f t="shared" si="2"/>
        <v>0</v>
      </c>
      <c r="H96" s="16"/>
    </row>
    <row r="97" spans="1:8" ht="14.45" customHeight="1">
      <c r="A97" s="11"/>
      <c r="B97" s="12"/>
      <c r="C97" s="13"/>
      <c r="D97" s="14"/>
      <c r="E97" s="15"/>
      <c r="F97" s="116"/>
      <c r="G97" s="53">
        <f t="shared" si="2"/>
        <v>0</v>
      </c>
      <c r="H97" s="16"/>
    </row>
    <row r="98" spans="1:8" ht="14.45" customHeight="1">
      <c r="A98" s="11"/>
      <c r="B98" s="12"/>
      <c r="C98" s="13"/>
      <c r="D98" s="14"/>
      <c r="E98" s="15"/>
      <c r="F98" s="116"/>
      <c r="G98" s="53">
        <f t="shared" si="2"/>
        <v>0</v>
      </c>
      <c r="H98" s="16"/>
    </row>
    <row r="99" spans="1:8" ht="14.45" customHeight="1">
      <c r="A99" s="11"/>
      <c r="B99" s="12"/>
      <c r="C99" s="13"/>
      <c r="D99" s="14"/>
      <c r="E99" s="15"/>
      <c r="F99" s="116"/>
      <c r="G99" s="53">
        <f t="shared" si="2"/>
        <v>0</v>
      </c>
      <c r="H99" s="16"/>
    </row>
    <row r="100" spans="1:8" ht="14.45" customHeight="1">
      <c r="A100" s="11"/>
      <c r="B100" s="12"/>
      <c r="C100" s="19"/>
      <c r="D100" s="14"/>
      <c r="E100" s="15"/>
      <c r="F100" s="116"/>
      <c r="G100" s="53">
        <f t="shared" si="2"/>
        <v>0</v>
      </c>
      <c r="H100" s="16"/>
    </row>
    <row r="101" spans="1:8" ht="14.45" customHeight="1">
      <c r="A101" s="11"/>
      <c r="B101" s="12"/>
      <c r="C101" s="13"/>
      <c r="D101" s="14"/>
      <c r="E101" s="15"/>
      <c r="F101" s="116"/>
      <c r="G101" s="53">
        <f t="shared" si="2"/>
        <v>0</v>
      </c>
      <c r="H101" s="16"/>
    </row>
    <row r="102" spans="1:8" ht="14.45" customHeight="1">
      <c r="A102" s="11"/>
      <c r="B102" s="12"/>
      <c r="C102" s="13"/>
      <c r="D102" s="14"/>
      <c r="E102" s="15"/>
      <c r="F102" s="116"/>
      <c r="G102" s="53">
        <f t="shared" si="2"/>
        <v>0</v>
      </c>
      <c r="H102" s="16"/>
    </row>
    <row r="103" spans="1:8" ht="14.45" customHeight="1">
      <c r="A103" s="11"/>
      <c r="B103" s="12"/>
      <c r="C103" s="13"/>
      <c r="D103" s="14"/>
      <c r="E103" s="15"/>
      <c r="F103" s="116"/>
      <c r="G103" s="53">
        <f t="shared" si="2"/>
        <v>0</v>
      </c>
      <c r="H103" s="16"/>
    </row>
    <row r="104" spans="1:8" ht="14.45" customHeight="1">
      <c r="A104" s="11"/>
      <c r="B104" s="12"/>
      <c r="C104" s="13"/>
      <c r="D104" s="14"/>
      <c r="E104" s="15"/>
      <c r="F104" s="116"/>
      <c r="G104" s="53">
        <f t="shared" si="2"/>
        <v>0</v>
      </c>
      <c r="H104" s="16"/>
    </row>
    <row r="105" spans="1:8" ht="14.45" customHeight="1">
      <c r="A105" s="11"/>
      <c r="B105" s="12"/>
      <c r="C105" s="13"/>
      <c r="D105" s="14"/>
      <c r="E105" s="15"/>
      <c r="F105" s="116"/>
      <c r="G105" s="53">
        <f t="shared" si="2"/>
        <v>0</v>
      </c>
      <c r="H105" s="16"/>
    </row>
    <row r="106" spans="1:8" ht="14.45" customHeight="1">
      <c r="A106" s="11"/>
      <c r="B106" s="12"/>
      <c r="C106" s="13"/>
      <c r="D106" s="14"/>
      <c r="E106" s="15"/>
      <c r="F106" s="116"/>
      <c r="G106" s="53">
        <f t="shared" si="2"/>
        <v>0</v>
      </c>
      <c r="H106" s="16"/>
    </row>
    <row r="107" spans="1:8" ht="14.45" customHeight="1">
      <c r="A107" s="11"/>
      <c r="B107" s="12"/>
      <c r="C107" s="13"/>
      <c r="D107" s="14"/>
      <c r="E107" s="15"/>
      <c r="F107" s="116"/>
      <c r="G107" s="53">
        <f t="shared" si="2"/>
        <v>0</v>
      </c>
      <c r="H107" s="16"/>
    </row>
    <row r="108" spans="1:8" ht="14.45" customHeight="1">
      <c r="A108" s="11"/>
      <c r="B108" s="12"/>
      <c r="C108" s="13"/>
      <c r="D108" s="14"/>
      <c r="E108" s="15"/>
      <c r="F108" s="116"/>
      <c r="G108" s="53">
        <f t="shared" si="2"/>
        <v>0</v>
      </c>
      <c r="H108" s="16"/>
    </row>
    <row r="109" spans="1:8" ht="14.45" customHeight="1">
      <c r="A109" s="11"/>
      <c r="B109" s="12"/>
      <c r="C109" s="13"/>
      <c r="D109" s="14"/>
      <c r="E109" s="15"/>
      <c r="F109" s="116"/>
      <c r="G109" s="53">
        <f t="shared" si="2"/>
        <v>0</v>
      </c>
      <c r="H109" s="16"/>
    </row>
    <row r="110" spans="1:8" ht="14.45" customHeight="1">
      <c r="A110" s="11"/>
      <c r="B110" s="12"/>
      <c r="C110" s="13"/>
      <c r="D110" s="14"/>
      <c r="E110" s="15"/>
      <c r="F110" s="116"/>
      <c r="G110" s="53">
        <f t="shared" si="2"/>
        <v>0</v>
      </c>
      <c r="H110" s="16"/>
    </row>
    <row r="111" spans="1:8" ht="14.45" customHeight="1">
      <c r="A111" s="11"/>
      <c r="B111" s="12"/>
      <c r="C111" s="13"/>
      <c r="D111" s="14"/>
      <c r="E111" s="15"/>
      <c r="F111" s="116"/>
      <c r="G111" s="53">
        <f t="shared" si="2"/>
        <v>0</v>
      </c>
      <c r="H111" s="16"/>
    </row>
    <row r="112" spans="1:8" ht="14.45" customHeight="1">
      <c r="A112" s="11"/>
      <c r="B112" s="12"/>
      <c r="C112" s="13"/>
      <c r="D112" s="14"/>
      <c r="E112" s="15"/>
      <c r="F112" s="116"/>
      <c r="G112" s="53">
        <f t="shared" si="2"/>
        <v>0</v>
      </c>
      <c r="H112" s="16"/>
    </row>
    <row r="113" spans="1:8" ht="14.45" customHeight="1">
      <c r="A113" s="11"/>
      <c r="B113" s="12"/>
      <c r="C113" s="13"/>
      <c r="D113" s="14"/>
      <c r="E113" s="15"/>
      <c r="F113" s="116"/>
      <c r="G113" s="53">
        <f t="shared" si="2"/>
        <v>0</v>
      </c>
      <c r="H113" s="16"/>
    </row>
    <row r="114" spans="1:8" ht="14.45" customHeight="1">
      <c r="A114" s="11"/>
      <c r="B114" s="12"/>
      <c r="C114" s="13"/>
      <c r="D114" s="14"/>
      <c r="E114" s="15"/>
      <c r="F114" s="116"/>
      <c r="G114" s="53">
        <f t="shared" si="2"/>
        <v>0</v>
      </c>
      <c r="H114" s="16"/>
    </row>
    <row r="115" spans="1:8" ht="14.45" customHeight="1">
      <c r="A115" s="11"/>
      <c r="B115" s="12"/>
      <c r="C115" s="13"/>
      <c r="D115" s="14"/>
      <c r="E115" s="15"/>
      <c r="F115" s="116"/>
      <c r="G115" s="53">
        <f t="shared" si="2"/>
        <v>0</v>
      </c>
      <c r="H115" s="16"/>
    </row>
    <row r="116" spans="1:8" ht="14.45" customHeight="1">
      <c r="A116" s="11"/>
      <c r="B116" s="12"/>
      <c r="C116" s="13"/>
      <c r="D116" s="14"/>
      <c r="E116" s="15"/>
      <c r="F116" s="116"/>
      <c r="G116" s="53">
        <f t="shared" si="2"/>
        <v>0</v>
      </c>
      <c r="H116" s="16"/>
    </row>
    <row r="117" spans="1:8" ht="14.45" customHeight="1">
      <c r="A117" s="11"/>
      <c r="B117" s="12"/>
      <c r="C117" s="13"/>
      <c r="D117" s="14"/>
      <c r="E117" s="15"/>
      <c r="F117" s="116"/>
      <c r="G117" s="53">
        <f t="shared" si="2"/>
        <v>0</v>
      </c>
      <c r="H117" s="16"/>
    </row>
    <row r="118" spans="1:8" ht="14.45" customHeight="1">
      <c r="A118" s="11"/>
      <c r="B118" s="12"/>
      <c r="C118" s="13"/>
      <c r="D118" s="14"/>
      <c r="E118" s="15"/>
      <c r="F118" s="116"/>
      <c r="G118" s="53">
        <f t="shared" si="2"/>
        <v>0</v>
      </c>
      <c r="H118" s="16"/>
    </row>
    <row r="119" spans="1:8" ht="14.45" customHeight="1">
      <c r="A119" s="11"/>
      <c r="B119" s="12"/>
      <c r="C119" s="13"/>
      <c r="D119" s="14"/>
      <c r="E119" s="15"/>
      <c r="F119" s="116"/>
      <c r="G119" s="53">
        <f t="shared" si="2"/>
        <v>0</v>
      </c>
      <c r="H119" s="16"/>
    </row>
    <row r="120" spans="1:8" ht="14.45" customHeight="1">
      <c r="A120" s="11"/>
      <c r="B120" s="12"/>
      <c r="C120" s="13"/>
      <c r="D120" s="14"/>
      <c r="E120" s="15"/>
      <c r="F120" s="116"/>
      <c r="G120" s="53">
        <f t="shared" si="2"/>
        <v>0</v>
      </c>
      <c r="H120" s="16"/>
    </row>
    <row r="121" spans="1:8" ht="14.45" customHeight="1">
      <c r="A121" s="11"/>
      <c r="B121" s="12"/>
      <c r="C121" s="13"/>
      <c r="D121" s="14"/>
      <c r="E121" s="15"/>
      <c r="F121" s="116"/>
      <c r="G121" s="53">
        <f t="shared" si="2"/>
        <v>0</v>
      </c>
      <c r="H121" s="16"/>
    </row>
    <row r="122" spans="1:8" ht="14.45" customHeight="1">
      <c r="A122" s="11"/>
      <c r="B122" s="12"/>
      <c r="C122" s="13"/>
      <c r="D122" s="14"/>
      <c r="E122" s="15"/>
      <c r="F122" s="116"/>
      <c r="G122" s="53">
        <f t="shared" si="2"/>
        <v>0</v>
      </c>
      <c r="H122" s="16"/>
    </row>
    <row r="123" spans="1:8" ht="14.45" customHeight="1">
      <c r="A123" s="11"/>
      <c r="B123" s="12"/>
      <c r="C123" s="13"/>
      <c r="D123" s="14"/>
      <c r="E123" s="15"/>
      <c r="F123" s="116"/>
      <c r="G123" s="53">
        <f t="shared" si="2"/>
        <v>0</v>
      </c>
      <c r="H123" s="16"/>
    </row>
    <row r="124" spans="1:8" ht="14.45" customHeight="1">
      <c r="A124" s="11"/>
      <c r="B124" s="12"/>
      <c r="C124" s="13"/>
      <c r="D124" s="14"/>
      <c r="E124" s="15"/>
      <c r="F124" s="116"/>
      <c r="G124" s="53">
        <f t="shared" si="2"/>
        <v>0</v>
      </c>
      <c r="H124" s="16"/>
    </row>
    <row r="125" spans="1:8" ht="14.45" customHeight="1">
      <c r="A125" s="11"/>
      <c r="B125" s="12"/>
      <c r="C125" s="13"/>
      <c r="D125" s="14"/>
      <c r="E125" s="15"/>
      <c r="F125" s="116"/>
      <c r="G125" s="53">
        <f t="shared" si="2"/>
        <v>0</v>
      </c>
      <c r="H125" s="16"/>
    </row>
    <row r="126" spans="1:8" ht="14.45" customHeight="1">
      <c r="A126" s="11"/>
      <c r="B126" s="12"/>
      <c r="C126" s="13"/>
      <c r="D126" s="14"/>
      <c r="E126" s="15"/>
      <c r="F126" s="116"/>
      <c r="G126" s="53">
        <f t="shared" si="2"/>
        <v>0</v>
      </c>
      <c r="H126" s="16"/>
    </row>
    <row r="127" spans="1:8" ht="14.45" customHeight="1">
      <c r="A127" s="11"/>
      <c r="B127" s="12"/>
      <c r="C127" s="13"/>
      <c r="D127" s="14"/>
      <c r="E127" s="15"/>
      <c r="F127" s="116"/>
      <c r="G127" s="53">
        <f t="shared" si="2"/>
        <v>0</v>
      </c>
      <c r="H127" s="16"/>
    </row>
    <row r="128" spans="1:8" ht="14.45" customHeight="1">
      <c r="A128" s="11"/>
      <c r="B128" s="12"/>
      <c r="C128" s="13"/>
      <c r="D128" s="14"/>
      <c r="E128" s="15"/>
      <c r="F128" s="116"/>
      <c r="G128" s="53">
        <f t="shared" si="2"/>
        <v>0</v>
      </c>
      <c r="H128" s="16"/>
    </row>
    <row r="129" spans="1:8" ht="14.45" customHeight="1">
      <c r="A129" s="11"/>
      <c r="B129" s="12"/>
      <c r="C129" s="13"/>
      <c r="D129" s="14"/>
      <c r="E129" s="15"/>
      <c r="F129" s="116"/>
      <c r="G129" s="53">
        <f t="shared" si="2"/>
        <v>0</v>
      </c>
      <c r="H129" s="16"/>
    </row>
    <row r="130" spans="1:8" ht="14.45" customHeight="1">
      <c r="A130" s="11"/>
      <c r="B130" s="12"/>
      <c r="C130" s="19"/>
      <c r="D130" s="14"/>
      <c r="E130" s="15"/>
      <c r="F130" s="116"/>
      <c r="G130" s="53">
        <f t="shared" si="2"/>
        <v>0</v>
      </c>
      <c r="H130" s="16"/>
    </row>
    <row r="131" spans="1:8" ht="14.45" customHeight="1">
      <c r="A131" s="11"/>
      <c r="B131" s="12"/>
      <c r="C131" s="19"/>
      <c r="D131" s="14"/>
      <c r="E131" s="15"/>
      <c r="F131" s="116"/>
      <c r="G131" s="53">
        <f t="shared" si="2"/>
        <v>0</v>
      </c>
      <c r="H131" s="16"/>
    </row>
    <row r="132" spans="1:8" ht="14.45" customHeight="1">
      <c r="A132" s="11"/>
      <c r="B132" s="12"/>
      <c r="C132" s="13"/>
      <c r="D132" s="14"/>
      <c r="E132" s="15"/>
      <c r="F132" s="116"/>
      <c r="G132" s="53">
        <f t="shared" si="2"/>
        <v>0</v>
      </c>
      <c r="H132" s="16"/>
    </row>
    <row r="133" spans="1:8" ht="14.45" customHeight="1">
      <c r="A133" s="11"/>
      <c r="B133" s="12"/>
      <c r="C133" s="13"/>
      <c r="D133" s="14"/>
      <c r="E133" s="15"/>
      <c r="F133" s="116"/>
      <c r="G133" s="53">
        <f t="shared" si="2"/>
        <v>0</v>
      </c>
      <c r="H133" s="16"/>
    </row>
    <row r="134" spans="1:8" ht="14.45" customHeight="1">
      <c r="A134" s="11"/>
      <c r="B134" s="12"/>
      <c r="C134" s="13"/>
      <c r="D134" s="14"/>
      <c r="E134" s="15"/>
      <c r="F134" s="116"/>
      <c r="G134" s="53">
        <f t="shared" si="2"/>
        <v>0</v>
      </c>
      <c r="H134" s="16"/>
    </row>
    <row r="135" spans="1:8" ht="14.45" customHeight="1">
      <c r="A135" s="11"/>
      <c r="B135" s="12"/>
      <c r="C135" s="13"/>
      <c r="D135" s="14"/>
      <c r="E135" s="15"/>
      <c r="F135" s="116"/>
      <c r="G135" s="53">
        <f t="shared" si="2"/>
        <v>0</v>
      </c>
      <c r="H135" s="16"/>
    </row>
    <row r="136" spans="1:8" ht="14.45" customHeight="1">
      <c r="A136" s="11"/>
      <c r="B136" s="12"/>
      <c r="C136" s="13"/>
      <c r="D136" s="14"/>
      <c r="E136" s="15"/>
      <c r="F136" s="116"/>
      <c r="G136" s="53">
        <f t="shared" si="2"/>
        <v>0</v>
      </c>
      <c r="H136" s="16"/>
    </row>
    <row r="137" spans="1:8" ht="14.45" customHeight="1">
      <c r="A137" s="11"/>
      <c r="B137" s="12"/>
      <c r="C137" s="13"/>
      <c r="D137" s="14"/>
      <c r="E137" s="15"/>
      <c r="F137" s="116"/>
      <c r="G137" s="53">
        <f t="shared" si="2"/>
        <v>0</v>
      </c>
      <c r="H137" s="16"/>
    </row>
    <row r="138" spans="1:8" ht="14.45" customHeight="1">
      <c r="A138" s="11"/>
      <c r="B138" s="12"/>
      <c r="C138" s="13"/>
      <c r="D138" s="14"/>
      <c r="E138" s="15"/>
      <c r="F138" s="116"/>
      <c r="G138" s="53">
        <f t="shared" si="2"/>
        <v>0</v>
      </c>
      <c r="H138" s="16"/>
    </row>
    <row r="139" spans="1:8" ht="14.45" customHeight="1">
      <c r="A139" s="11"/>
      <c r="B139" s="12"/>
      <c r="C139" s="13"/>
      <c r="D139" s="14"/>
      <c r="E139" s="15"/>
      <c r="F139" s="116"/>
      <c r="G139" s="53">
        <f t="shared" si="2"/>
        <v>0</v>
      </c>
      <c r="H139" s="16"/>
    </row>
    <row r="140" spans="1:8" ht="14.45" customHeight="1">
      <c r="A140" s="11"/>
      <c r="B140" s="12"/>
      <c r="C140" s="13"/>
      <c r="D140" s="14"/>
      <c r="E140" s="15"/>
      <c r="F140" s="116"/>
      <c r="G140" s="53">
        <f t="shared" si="2"/>
        <v>0</v>
      </c>
      <c r="H140" s="16"/>
    </row>
    <row r="141" spans="1:8" ht="14.45" customHeight="1">
      <c r="A141" s="11"/>
      <c r="B141" s="12"/>
      <c r="C141" s="13"/>
      <c r="D141" s="14"/>
      <c r="E141" s="15"/>
      <c r="F141" s="116"/>
      <c r="G141" s="53">
        <f t="shared" si="2"/>
        <v>0</v>
      </c>
      <c r="H141" s="16"/>
    </row>
    <row r="142" spans="1:8" ht="14.45" customHeight="1">
      <c r="A142" s="11"/>
      <c r="B142" s="12"/>
      <c r="C142" s="13"/>
      <c r="D142" s="14"/>
      <c r="E142" s="15"/>
      <c r="F142" s="116"/>
      <c r="G142" s="53">
        <f t="shared" si="2"/>
        <v>0</v>
      </c>
      <c r="H142" s="16"/>
    </row>
    <row r="143" spans="1:8" ht="14.45" customHeight="1">
      <c r="A143" s="11"/>
      <c r="B143" s="12"/>
      <c r="C143" s="13"/>
      <c r="D143" s="14"/>
      <c r="E143" s="15"/>
      <c r="F143" s="116"/>
      <c r="G143" s="53">
        <f t="shared" si="2"/>
        <v>0</v>
      </c>
      <c r="H143" s="16"/>
    </row>
    <row r="144" spans="1:8" ht="14.45" customHeight="1">
      <c r="A144" s="11"/>
      <c r="B144" s="12"/>
      <c r="C144" s="13"/>
      <c r="D144" s="14"/>
      <c r="E144" s="15"/>
      <c r="F144" s="116"/>
      <c r="G144" s="53">
        <f t="shared" si="2"/>
        <v>0</v>
      </c>
      <c r="H144" s="16"/>
    </row>
    <row r="145" spans="1:8" ht="14.45" customHeight="1">
      <c r="A145" s="11"/>
      <c r="B145" s="12"/>
      <c r="C145" s="13"/>
      <c r="D145" s="14"/>
      <c r="E145" s="15"/>
      <c r="F145" s="116"/>
      <c r="G145" s="53">
        <f t="shared" si="2"/>
        <v>0</v>
      </c>
      <c r="H145" s="16"/>
    </row>
    <row r="146" spans="1:8" ht="14.45" customHeight="1">
      <c r="A146" s="11"/>
      <c r="B146" s="12"/>
      <c r="C146" s="13"/>
      <c r="D146" s="14"/>
      <c r="E146" s="15"/>
      <c r="F146" s="116"/>
      <c r="G146" s="53">
        <f t="shared" si="2"/>
        <v>0</v>
      </c>
      <c r="H146" s="16"/>
    </row>
    <row r="147" spans="1:8" ht="14.45" customHeight="1">
      <c r="A147" s="11"/>
      <c r="B147" s="12"/>
      <c r="C147" s="13"/>
      <c r="D147" s="14"/>
      <c r="E147" s="15"/>
      <c r="F147" s="116"/>
      <c r="G147" s="53">
        <f t="shared" si="2"/>
        <v>0</v>
      </c>
      <c r="H147" s="16"/>
    </row>
    <row r="148" spans="1:8" ht="14.45" customHeight="1">
      <c r="A148" s="11"/>
      <c r="B148" s="12"/>
      <c r="C148" s="13"/>
      <c r="D148" s="14"/>
      <c r="E148" s="15"/>
      <c r="F148" s="116"/>
      <c r="G148" s="53">
        <f t="shared" ref="G148:G211" si="3">E148*F148</f>
        <v>0</v>
      </c>
      <c r="H148" s="16"/>
    </row>
    <row r="149" spans="1:8" ht="14.45" customHeight="1">
      <c r="A149" s="11"/>
      <c r="B149" s="12"/>
      <c r="C149" s="13"/>
      <c r="D149" s="14"/>
      <c r="E149" s="15"/>
      <c r="F149" s="116"/>
      <c r="G149" s="53">
        <f t="shared" si="3"/>
        <v>0</v>
      </c>
      <c r="H149" s="16"/>
    </row>
    <row r="150" spans="1:8" ht="14.45" customHeight="1">
      <c r="A150" s="11"/>
      <c r="B150" s="12"/>
      <c r="C150" s="13"/>
      <c r="D150" s="14"/>
      <c r="E150" s="15"/>
      <c r="F150" s="116"/>
      <c r="G150" s="53">
        <f t="shared" si="3"/>
        <v>0</v>
      </c>
      <c r="H150" s="16"/>
    </row>
    <row r="151" spans="1:8" ht="14.45" customHeight="1">
      <c r="A151" s="11"/>
      <c r="B151" s="12"/>
      <c r="C151" s="13"/>
      <c r="D151" s="14"/>
      <c r="E151" s="15"/>
      <c r="F151" s="116"/>
      <c r="G151" s="53">
        <f t="shared" si="3"/>
        <v>0</v>
      </c>
      <c r="H151" s="16"/>
    </row>
    <row r="152" spans="1:8" ht="14.45" customHeight="1">
      <c r="A152" s="11"/>
      <c r="B152" s="12"/>
      <c r="C152" s="13"/>
      <c r="D152" s="14"/>
      <c r="E152" s="15"/>
      <c r="F152" s="116"/>
      <c r="G152" s="53">
        <f t="shared" si="3"/>
        <v>0</v>
      </c>
      <c r="H152" s="16"/>
    </row>
    <row r="153" spans="1:8" ht="14.45" customHeight="1">
      <c r="A153" s="11"/>
      <c r="B153" s="12"/>
      <c r="C153" s="13"/>
      <c r="D153" s="14"/>
      <c r="E153" s="15"/>
      <c r="F153" s="116"/>
      <c r="G153" s="53">
        <f t="shared" si="3"/>
        <v>0</v>
      </c>
      <c r="H153" s="16"/>
    </row>
    <row r="154" spans="1:8" ht="14.45" customHeight="1">
      <c r="A154" s="11"/>
      <c r="B154" s="12"/>
      <c r="C154" s="13"/>
      <c r="D154" s="14"/>
      <c r="E154" s="15"/>
      <c r="F154" s="116"/>
      <c r="G154" s="53">
        <f t="shared" si="3"/>
        <v>0</v>
      </c>
      <c r="H154" s="16"/>
    </row>
    <row r="155" spans="1:8" ht="14.45" customHeight="1">
      <c r="A155" s="11"/>
      <c r="B155" s="12"/>
      <c r="C155" s="13"/>
      <c r="D155" s="14"/>
      <c r="E155" s="15"/>
      <c r="F155" s="116"/>
      <c r="G155" s="53">
        <f t="shared" si="3"/>
        <v>0</v>
      </c>
      <c r="H155" s="16"/>
    </row>
    <row r="156" spans="1:8" ht="14.45" customHeight="1">
      <c r="A156" s="11"/>
      <c r="B156" s="12"/>
      <c r="C156" s="13"/>
      <c r="D156" s="14"/>
      <c r="E156" s="15"/>
      <c r="F156" s="116"/>
      <c r="G156" s="53">
        <f t="shared" si="3"/>
        <v>0</v>
      </c>
      <c r="H156" s="16"/>
    </row>
    <row r="157" spans="1:8" ht="14.45" customHeight="1">
      <c r="A157" s="11"/>
      <c r="B157" s="12"/>
      <c r="C157" s="13"/>
      <c r="D157" s="14"/>
      <c r="E157" s="15"/>
      <c r="F157" s="116"/>
      <c r="G157" s="53">
        <f t="shared" si="3"/>
        <v>0</v>
      </c>
      <c r="H157" s="16"/>
    </row>
    <row r="158" spans="1:8" ht="14.45" customHeight="1">
      <c r="A158" s="11"/>
      <c r="B158" s="12"/>
      <c r="C158" s="13"/>
      <c r="D158" s="14"/>
      <c r="E158" s="15"/>
      <c r="F158" s="116"/>
      <c r="G158" s="53">
        <f t="shared" si="3"/>
        <v>0</v>
      </c>
      <c r="H158" s="16"/>
    </row>
    <row r="159" spans="1:8" ht="14.45" customHeight="1">
      <c r="A159" s="11"/>
      <c r="B159" s="12"/>
      <c r="C159" s="13"/>
      <c r="D159" s="14"/>
      <c r="E159" s="15"/>
      <c r="F159" s="116"/>
      <c r="G159" s="53">
        <f t="shared" si="3"/>
        <v>0</v>
      </c>
      <c r="H159" s="16"/>
    </row>
    <row r="160" spans="1:8" ht="14.45" customHeight="1">
      <c r="A160" s="11"/>
      <c r="B160" s="12"/>
      <c r="C160" s="13"/>
      <c r="D160" s="14"/>
      <c r="E160" s="15"/>
      <c r="F160" s="116"/>
      <c r="G160" s="53">
        <f t="shared" si="3"/>
        <v>0</v>
      </c>
      <c r="H160" s="16"/>
    </row>
    <row r="161" spans="1:8" ht="14.45" customHeight="1">
      <c r="A161" s="11"/>
      <c r="B161" s="12"/>
      <c r="C161" s="19"/>
      <c r="D161" s="14"/>
      <c r="E161" s="15"/>
      <c r="F161" s="116"/>
      <c r="G161" s="53">
        <f t="shared" si="3"/>
        <v>0</v>
      </c>
      <c r="H161" s="16"/>
    </row>
    <row r="162" spans="1:8" ht="14.45" customHeight="1">
      <c r="A162" s="11"/>
      <c r="B162" s="12"/>
      <c r="C162" s="13"/>
      <c r="D162" s="14"/>
      <c r="E162" s="15"/>
      <c r="F162" s="116"/>
      <c r="G162" s="53">
        <f t="shared" si="3"/>
        <v>0</v>
      </c>
      <c r="H162" s="16"/>
    </row>
    <row r="163" spans="1:8" ht="14.45" customHeight="1">
      <c r="A163" s="11"/>
      <c r="B163" s="12"/>
      <c r="C163" s="13"/>
      <c r="D163" s="14"/>
      <c r="E163" s="15"/>
      <c r="F163" s="116"/>
      <c r="G163" s="53">
        <f t="shared" si="3"/>
        <v>0</v>
      </c>
      <c r="H163" s="16"/>
    </row>
    <row r="164" spans="1:8" ht="14.45" customHeight="1">
      <c r="A164" s="11"/>
      <c r="B164" s="12"/>
      <c r="C164" s="13"/>
      <c r="D164" s="14"/>
      <c r="E164" s="15"/>
      <c r="F164" s="116"/>
      <c r="G164" s="53">
        <f t="shared" si="3"/>
        <v>0</v>
      </c>
      <c r="H164" s="16"/>
    </row>
    <row r="165" spans="1:8" ht="14.45" customHeight="1">
      <c r="A165" s="11"/>
      <c r="B165" s="12"/>
      <c r="C165" s="19"/>
      <c r="D165" s="14"/>
      <c r="E165" s="15"/>
      <c r="F165" s="116"/>
      <c r="G165" s="53">
        <f t="shared" si="3"/>
        <v>0</v>
      </c>
      <c r="H165" s="16"/>
    </row>
    <row r="166" spans="1:8" ht="14.45" customHeight="1">
      <c r="A166" s="11"/>
      <c r="B166" s="12"/>
      <c r="C166" s="13"/>
      <c r="D166" s="14"/>
      <c r="E166" s="15"/>
      <c r="F166" s="116"/>
      <c r="G166" s="53">
        <f t="shared" si="3"/>
        <v>0</v>
      </c>
      <c r="H166" s="16"/>
    </row>
    <row r="167" spans="1:8" ht="14.45" customHeight="1">
      <c r="A167" s="11"/>
      <c r="B167" s="12"/>
      <c r="C167" s="13"/>
      <c r="D167" s="14"/>
      <c r="E167" s="15"/>
      <c r="F167" s="116"/>
      <c r="G167" s="53">
        <f t="shared" si="3"/>
        <v>0</v>
      </c>
      <c r="H167" s="16"/>
    </row>
    <row r="168" spans="1:8" ht="14.45" customHeight="1">
      <c r="A168" s="11"/>
      <c r="B168" s="12"/>
      <c r="C168" s="13"/>
      <c r="D168" s="14"/>
      <c r="E168" s="15"/>
      <c r="F168" s="116"/>
      <c r="G168" s="53">
        <f t="shared" si="3"/>
        <v>0</v>
      </c>
      <c r="H168" s="16"/>
    </row>
    <row r="169" spans="1:8" ht="14.45" customHeight="1">
      <c r="A169" s="11"/>
      <c r="B169" s="12"/>
      <c r="C169" s="19"/>
      <c r="D169" s="14"/>
      <c r="E169" s="15"/>
      <c r="F169" s="116"/>
      <c r="G169" s="53">
        <f t="shared" si="3"/>
        <v>0</v>
      </c>
      <c r="H169" s="16"/>
    </row>
    <row r="170" spans="1:8" ht="14.45" customHeight="1">
      <c r="A170" s="11"/>
      <c r="B170" s="12"/>
      <c r="C170" s="19"/>
      <c r="D170" s="14"/>
      <c r="E170" s="15"/>
      <c r="F170" s="116"/>
      <c r="G170" s="53">
        <f t="shared" si="3"/>
        <v>0</v>
      </c>
      <c r="H170" s="16"/>
    </row>
    <row r="171" spans="1:8" ht="14.45" customHeight="1">
      <c r="A171" s="11"/>
      <c r="B171" s="12"/>
      <c r="C171" s="13"/>
      <c r="D171" s="14"/>
      <c r="E171" s="15"/>
      <c r="F171" s="116"/>
      <c r="G171" s="53">
        <f t="shared" si="3"/>
        <v>0</v>
      </c>
      <c r="H171" s="16"/>
    </row>
    <row r="172" spans="1:8" ht="14.45" customHeight="1">
      <c r="A172" s="11"/>
      <c r="B172" s="12"/>
      <c r="C172" s="13"/>
      <c r="D172" s="14"/>
      <c r="E172" s="15"/>
      <c r="F172" s="116"/>
      <c r="G172" s="53">
        <f t="shared" si="3"/>
        <v>0</v>
      </c>
      <c r="H172" s="16"/>
    </row>
    <row r="173" spans="1:8" ht="14.45" customHeight="1">
      <c r="A173" s="11"/>
      <c r="B173" s="12"/>
      <c r="C173" s="13"/>
      <c r="D173" s="14"/>
      <c r="E173" s="15"/>
      <c r="F173" s="116"/>
      <c r="G173" s="53">
        <f t="shared" si="3"/>
        <v>0</v>
      </c>
      <c r="H173" s="16"/>
    </row>
    <row r="174" spans="1:8" ht="14.45" customHeight="1">
      <c r="A174" s="11"/>
      <c r="B174" s="12"/>
      <c r="C174" s="19"/>
      <c r="D174" s="14"/>
      <c r="E174" s="15"/>
      <c r="F174" s="116"/>
      <c r="G174" s="53">
        <f t="shared" si="3"/>
        <v>0</v>
      </c>
      <c r="H174" s="16"/>
    </row>
    <row r="175" spans="1:8" ht="14.45" customHeight="1">
      <c r="A175" s="11"/>
      <c r="B175" s="12"/>
      <c r="C175" s="13"/>
      <c r="D175" s="14"/>
      <c r="E175" s="15"/>
      <c r="F175" s="116"/>
      <c r="G175" s="53">
        <f t="shared" si="3"/>
        <v>0</v>
      </c>
      <c r="H175" s="16"/>
    </row>
    <row r="176" spans="1:8" ht="14.45" customHeight="1">
      <c r="A176" s="11"/>
      <c r="B176" s="12"/>
      <c r="C176" s="13"/>
      <c r="D176" s="14"/>
      <c r="E176" s="15"/>
      <c r="F176" s="116"/>
      <c r="G176" s="53">
        <f t="shared" si="3"/>
        <v>0</v>
      </c>
      <c r="H176" s="16"/>
    </row>
    <row r="177" spans="1:8" ht="14.45" customHeight="1">
      <c r="A177" s="11"/>
      <c r="B177" s="12"/>
      <c r="C177" s="13"/>
      <c r="D177" s="14"/>
      <c r="E177" s="15"/>
      <c r="F177" s="116"/>
      <c r="G177" s="53">
        <f t="shared" si="3"/>
        <v>0</v>
      </c>
      <c r="H177" s="16"/>
    </row>
    <row r="178" spans="1:8" ht="14.45" customHeight="1">
      <c r="A178" s="11"/>
      <c r="B178" s="12"/>
      <c r="C178" s="13"/>
      <c r="D178" s="14"/>
      <c r="E178" s="15"/>
      <c r="F178" s="116"/>
      <c r="G178" s="53">
        <f t="shared" si="3"/>
        <v>0</v>
      </c>
      <c r="H178" s="16"/>
    </row>
    <row r="179" spans="1:8" ht="14.45" customHeight="1">
      <c r="A179" s="11"/>
      <c r="B179" s="12"/>
      <c r="C179" s="13"/>
      <c r="D179" s="14"/>
      <c r="E179" s="15"/>
      <c r="F179" s="116"/>
      <c r="G179" s="53">
        <f t="shared" si="3"/>
        <v>0</v>
      </c>
      <c r="H179" s="16"/>
    </row>
    <row r="180" spans="1:8" ht="14.45" customHeight="1">
      <c r="A180" s="11"/>
      <c r="B180" s="12"/>
      <c r="C180" s="13"/>
      <c r="D180" s="14"/>
      <c r="E180" s="15"/>
      <c r="F180" s="116"/>
      <c r="G180" s="53">
        <f t="shared" si="3"/>
        <v>0</v>
      </c>
      <c r="H180" s="16"/>
    </row>
    <row r="181" spans="1:8" ht="14.45" customHeight="1">
      <c r="A181" s="11"/>
      <c r="B181" s="12"/>
      <c r="C181" s="13"/>
      <c r="D181" s="14"/>
      <c r="E181" s="15"/>
      <c r="F181" s="116"/>
      <c r="G181" s="53">
        <f t="shared" si="3"/>
        <v>0</v>
      </c>
      <c r="H181" s="16"/>
    </row>
    <row r="182" spans="1:8" ht="14.45" customHeight="1">
      <c r="A182" s="11"/>
      <c r="B182" s="12"/>
      <c r="C182" s="13"/>
      <c r="D182" s="14"/>
      <c r="E182" s="15"/>
      <c r="F182" s="116"/>
      <c r="G182" s="53">
        <f t="shared" si="3"/>
        <v>0</v>
      </c>
      <c r="H182" s="16"/>
    </row>
    <row r="183" spans="1:8" ht="14.45" customHeight="1">
      <c r="A183" s="11"/>
      <c r="B183" s="12"/>
      <c r="C183" s="13"/>
      <c r="D183" s="14"/>
      <c r="E183" s="15"/>
      <c r="F183" s="116"/>
      <c r="G183" s="53">
        <f t="shared" si="3"/>
        <v>0</v>
      </c>
      <c r="H183" s="16"/>
    </row>
    <row r="184" spans="1:8" ht="14.45" customHeight="1">
      <c r="A184" s="11"/>
      <c r="B184" s="12"/>
      <c r="C184" s="13"/>
      <c r="D184" s="14"/>
      <c r="E184" s="15"/>
      <c r="F184" s="116"/>
      <c r="G184" s="53">
        <f t="shared" si="3"/>
        <v>0</v>
      </c>
      <c r="H184" s="16"/>
    </row>
    <row r="185" spans="1:8" ht="14.45" customHeight="1">
      <c r="A185" s="11"/>
      <c r="B185" s="12"/>
      <c r="C185" s="13"/>
      <c r="D185" s="14"/>
      <c r="E185" s="15"/>
      <c r="F185" s="116"/>
      <c r="G185" s="53">
        <f t="shared" si="3"/>
        <v>0</v>
      </c>
      <c r="H185" s="16"/>
    </row>
    <row r="186" spans="1:8" ht="14.45" customHeight="1">
      <c r="A186" s="11"/>
      <c r="B186" s="12"/>
      <c r="C186" s="13"/>
      <c r="D186" s="14"/>
      <c r="E186" s="15"/>
      <c r="F186" s="116"/>
      <c r="G186" s="53">
        <f t="shared" si="3"/>
        <v>0</v>
      </c>
      <c r="H186" s="16"/>
    </row>
    <row r="187" spans="1:8" ht="14.45" customHeight="1">
      <c r="A187" s="11"/>
      <c r="B187" s="12"/>
      <c r="C187" s="13"/>
      <c r="D187" s="14"/>
      <c r="E187" s="15"/>
      <c r="F187" s="116"/>
      <c r="G187" s="53">
        <f t="shared" si="3"/>
        <v>0</v>
      </c>
      <c r="H187" s="16"/>
    </row>
    <row r="188" spans="1:8" ht="14.45" customHeight="1">
      <c r="A188" s="11"/>
      <c r="B188" s="12"/>
      <c r="C188" s="13"/>
      <c r="D188" s="14"/>
      <c r="E188" s="15"/>
      <c r="F188" s="116"/>
      <c r="G188" s="53">
        <f t="shared" si="3"/>
        <v>0</v>
      </c>
      <c r="H188" s="16"/>
    </row>
    <row r="189" spans="1:8" ht="14.45" customHeight="1">
      <c r="A189" s="11"/>
      <c r="B189" s="12"/>
      <c r="C189" s="13"/>
      <c r="D189" s="14"/>
      <c r="E189" s="15"/>
      <c r="F189" s="116"/>
      <c r="G189" s="53">
        <f t="shared" si="3"/>
        <v>0</v>
      </c>
      <c r="H189" s="16"/>
    </row>
    <row r="190" spans="1:8" ht="14.45" customHeight="1">
      <c r="A190" s="11"/>
      <c r="B190" s="12"/>
      <c r="C190" s="13"/>
      <c r="D190" s="14"/>
      <c r="E190" s="15"/>
      <c r="F190" s="116"/>
      <c r="G190" s="53">
        <f t="shared" si="3"/>
        <v>0</v>
      </c>
      <c r="H190" s="16"/>
    </row>
    <row r="191" spans="1:8" ht="14.45" customHeight="1">
      <c r="A191" s="11"/>
      <c r="B191" s="12"/>
      <c r="C191" s="13"/>
      <c r="D191" s="14"/>
      <c r="E191" s="15"/>
      <c r="F191" s="116"/>
      <c r="G191" s="53">
        <f t="shared" si="3"/>
        <v>0</v>
      </c>
      <c r="H191" s="16"/>
    </row>
    <row r="192" spans="1:8" ht="14.45" customHeight="1">
      <c r="A192" s="11"/>
      <c r="B192" s="12"/>
      <c r="C192" s="13"/>
      <c r="D192" s="14"/>
      <c r="E192" s="15"/>
      <c r="F192" s="116"/>
      <c r="G192" s="53">
        <f t="shared" si="3"/>
        <v>0</v>
      </c>
      <c r="H192" s="16"/>
    </row>
    <row r="193" spans="1:8" ht="14.45" customHeight="1">
      <c r="A193" s="11"/>
      <c r="B193" s="12"/>
      <c r="C193" s="13"/>
      <c r="D193" s="14"/>
      <c r="E193" s="15"/>
      <c r="F193" s="116"/>
      <c r="G193" s="53">
        <f t="shared" si="3"/>
        <v>0</v>
      </c>
      <c r="H193" s="16"/>
    </row>
    <row r="194" spans="1:8" ht="14.45" customHeight="1">
      <c r="A194" s="11"/>
      <c r="B194" s="12"/>
      <c r="C194" s="13"/>
      <c r="D194" s="14"/>
      <c r="E194" s="15"/>
      <c r="F194" s="116"/>
      <c r="G194" s="53">
        <f t="shared" si="3"/>
        <v>0</v>
      </c>
      <c r="H194" s="16"/>
    </row>
    <row r="195" spans="1:8" ht="14.45" customHeight="1">
      <c r="A195" s="11"/>
      <c r="B195" s="12"/>
      <c r="C195" s="13"/>
      <c r="D195" s="14"/>
      <c r="E195" s="15"/>
      <c r="F195" s="116"/>
      <c r="G195" s="53">
        <f t="shared" si="3"/>
        <v>0</v>
      </c>
      <c r="H195" s="16"/>
    </row>
    <row r="196" spans="1:8" ht="14.45" customHeight="1">
      <c r="A196" s="11"/>
      <c r="B196" s="12"/>
      <c r="C196" s="13"/>
      <c r="D196" s="14"/>
      <c r="E196" s="15"/>
      <c r="F196" s="116"/>
      <c r="G196" s="53">
        <f t="shared" si="3"/>
        <v>0</v>
      </c>
      <c r="H196" s="16"/>
    </row>
    <row r="197" spans="1:8" ht="14.45" customHeight="1">
      <c r="A197" s="11"/>
      <c r="B197" s="12"/>
      <c r="C197" s="13"/>
      <c r="D197" s="14"/>
      <c r="E197" s="15"/>
      <c r="F197" s="116"/>
      <c r="G197" s="53">
        <f t="shared" si="3"/>
        <v>0</v>
      </c>
      <c r="H197" s="16"/>
    </row>
    <row r="198" spans="1:8" ht="14.45" customHeight="1">
      <c r="A198" s="11"/>
      <c r="B198" s="12"/>
      <c r="C198" s="13"/>
      <c r="D198" s="14"/>
      <c r="E198" s="15"/>
      <c r="F198" s="116"/>
      <c r="G198" s="53">
        <f t="shared" si="3"/>
        <v>0</v>
      </c>
      <c r="H198" s="16"/>
    </row>
    <row r="199" spans="1:8" ht="14.45" customHeight="1">
      <c r="A199" s="11"/>
      <c r="B199" s="12"/>
      <c r="C199" s="13"/>
      <c r="D199" s="14"/>
      <c r="E199" s="15"/>
      <c r="F199" s="116"/>
      <c r="G199" s="53">
        <f t="shared" si="3"/>
        <v>0</v>
      </c>
      <c r="H199" s="16"/>
    </row>
    <row r="200" spans="1:8" ht="14.45" customHeight="1">
      <c r="A200" s="11"/>
      <c r="B200" s="12"/>
      <c r="C200" s="19"/>
      <c r="D200" s="14"/>
      <c r="E200" s="15"/>
      <c r="F200" s="116"/>
      <c r="G200" s="53">
        <f t="shared" si="3"/>
        <v>0</v>
      </c>
      <c r="H200" s="16"/>
    </row>
    <row r="201" spans="1:8" ht="14.45" customHeight="1">
      <c r="A201" s="11"/>
      <c r="B201" s="12"/>
      <c r="C201" s="13"/>
      <c r="D201" s="14"/>
      <c r="E201" s="15"/>
      <c r="F201" s="116"/>
      <c r="G201" s="53">
        <f t="shared" si="3"/>
        <v>0</v>
      </c>
      <c r="H201" s="16"/>
    </row>
    <row r="202" spans="1:8" ht="14.45" customHeight="1">
      <c r="A202" s="11"/>
      <c r="B202" s="12"/>
      <c r="C202" s="13"/>
      <c r="D202" s="14"/>
      <c r="E202" s="15"/>
      <c r="F202" s="116"/>
      <c r="G202" s="53">
        <f t="shared" si="3"/>
        <v>0</v>
      </c>
      <c r="H202" s="16"/>
    </row>
    <row r="203" spans="1:8" ht="14.45" customHeight="1">
      <c r="A203" s="11"/>
      <c r="B203" s="12"/>
      <c r="C203" s="13"/>
      <c r="D203" s="14"/>
      <c r="E203" s="15"/>
      <c r="F203" s="116"/>
      <c r="G203" s="53">
        <f t="shared" si="3"/>
        <v>0</v>
      </c>
      <c r="H203" s="16"/>
    </row>
    <row r="204" spans="1:8" ht="14.45" customHeight="1">
      <c r="A204" s="11"/>
      <c r="B204" s="12"/>
      <c r="C204" s="19"/>
      <c r="D204" s="14"/>
      <c r="E204" s="15"/>
      <c r="F204" s="116"/>
      <c r="G204" s="53">
        <f t="shared" si="3"/>
        <v>0</v>
      </c>
      <c r="H204" s="16"/>
    </row>
    <row r="205" spans="1:8" ht="14.45" customHeight="1">
      <c r="A205" s="11"/>
      <c r="B205" s="12"/>
      <c r="C205" s="13"/>
      <c r="D205" s="14"/>
      <c r="E205" s="15"/>
      <c r="F205" s="116"/>
      <c r="G205" s="53">
        <f t="shared" si="3"/>
        <v>0</v>
      </c>
      <c r="H205" s="16"/>
    </row>
    <row r="206" spans="1:8" ht="14.45" customHeight="1">
      <c r="A206" s="11"/>
      <c r="B206" s="12"/>
      <c r="C206" s="13"/>
      <c r="D206" s="14"/>
      <c r="E206" s="15"/>
      <c r="F206" s="116"/>
      <c r="G206" s="53">
        <f t="shared" si="3"/>
        <v>0</v>
      </c>
      <c r="H206" s="16"/>
    </row>
    <row r="207" spans="1:8" ht="14.45" customHeight="1">
      <c r="A207" s="11"/>
      <c r="B207" s="12"/>
      <c r="C207" s="13"/>
      <c r="D207" s="14"/>
      <c r="E207" s="15"/>
      <c r="F207" s="116"/>
      <c r="G207" s="53">
        <f t="shared" si="3"/>
        <v>0</v>
      </c>
      <c r="H207" s="16"/>
    </row>
    <row r="208" spans="1:8" ht="14.45" customHeight="1">
      <c r="A208" s="11"/>
      <c r="B208" s="12"/>
      <c r="C208" s="19"/>
      <c r="D208" s="14"/>
      <c r="E208" s="15"/>
      <c r="F208" s="116"/>
      <c r="G208" s="53">
        <f t="shared" si="3"/>
        <v>0</v>
      </c>
      <c r="H208" s="16"/>
    </row>
    <row r="209" spans="1:8" ht="14.45" customHeight="1">
      <c r="A209" s="11"/>
      <c r="B209" s="12"/>
      <c r="C209" s="19"/>
      <c r="D209" s="14"/>
      <c r="E209" s="15"/>
      <c r="F209" s="116"/>
      <c r="G209" s="53">
        <f t="shared" si="3"/>
        <v>0</v>
      </c>
      <c r="H209" s="16"/>
    </row>
    <row r="210" spans="1:8" ht="14.45" customHeight="1">
      <c r="A210" s="11"/>
      <c r="B210" s="12"/>
      <c r="C210" s="13"/>
      <c r="D210" s="14"/>
      <c r="E210" s="15"/>
      <c r="F210" s="116"/>
      <c r="G210" s="53">
        <f t="shared" si="3"/>
        <v>0</v>
      </c>
      <c r="H210" s="16"/>
    </row>
    <row r="211" spans="1:8" ht="14.45" customHeight="1">
      <c r="A211" s="11"/>
      <c r="B211" s="12"/>
      <c r="C211" s="13"/>
      <c r="D211" s="14"/>
      <c r="E211" s="15"/>
      <c r="F211" s="116"/>
      <c r="G211" s="53">
        <f t="shared" si="3"/>
        <v>0</v>
      </c>
      <c r="H211" s="16"/>
    </row>
    <row r="212" spans="1:8" ht="14.45" customHeight="1">
      <c r="A212" s="11"/>
      <c r="B212" s="12"/>
      <c r="C212" s="13"/>
      <c r="D212" s="14"/>
      <c r="E212" s="15"/>
      <c r="F212" s="116"/>
      <c r="G212" s="53">
        <f t="shared" ref="G212:G250" si="4">E212*F212</f>
        <v>0</v>
      </c>
      <c r="H212" s="16"/>
    </row>
    <row r="213" spans="1:8" ht="14.45" customHeight="1">
      <c r="A213" s="11"/>
      <c r="B213" s="12"/>
      <c r="C213" s="19"/>
      <c r="D213" s="14"/>
      <c r="E213" s="15"/>
      <c r="F213" s="116"/>
      <c r="G213" s="53">
        <f t="shared" si="4"/>
        <v>0</v>
      </c>
      <c r="H213" s="16"/>
    </row>
    <row r="214" spans="1:8" ht="14.45" customHeight="1">
      <c r="A214" s="11"/>
      <c r="B214" s="12"/>
      <c r="C214" s="13"/>
      <c r="D214" s="14"/>
      <c r="E214" s="15"/>
      <c r="F214" s="116"/>
      <c r="G214" s="53">
        <f t="shared" si="4"/>
        <v>0</v>
      </c>
      <c r="H214" s="16"/>
    </row>
    <row r="215" spans="1:8" ht="14.45" customHeight="1">
      <c r="A215" s="11"/>
      <c r="B215" s="12"/>
      <c r="C215" s="13"/>
      <c r="D215" s="14"/>
      <c r="E215" s="15"/>
      <c r="F215" s="116"/>
      <c r="G215" s="53">
        <f t="shared" si="4"/>
        <v>0</v>
      </c>
      <c r="H215" s="16"/>
    </row>
    <row r="216" spans="1:8" ht="14.45" customHeight="1">
      <c r="A216" s="11"/>
      <c r="B216" s="12"/>
      <c r="C216" s="13"/>
      <c r="D216" s="14"/>
      <c r="E216" s="15"/>
      <c r="F216" s="116"/>
      <c r="G216" s="53">
        <f t="shared" si="4"/>
        <v>0</v>
      </c>
      <c r="H216" s="16"/>
    </row>
    <row r="217" spans="1:8" ht="14.45" customHeight="1">
      <c r="A217" s="11"/>
      <c r="B217" s="12"/>
      <c r="C217" s="13"/>
      <c r="D217" s="14"/>
      <c r="E217" s="15"/>
      <c r="F217" s="116"/>
      <c r="G217" s="53">
        <f t="shared" si="4"/>
        <v>0</v>
      </c>
      <c r="H217" s="16"/>
    </row>
    <row r="218" spans="1:8" ht="14.45" customHeight="1">
      <c r="A218" s="11"/>
      <c r="B218" s="12"/>
      <c r="C218" s="13"/>
      <c r="D218" s="14"/>
      <c r="E218" s="15"/>
      <c r="F218" s="116"/>
      <c r="G218" s="53">
        <f t="shared" si="4"/>
        <v>0</v>
      </c>
      <c r="H218" s="16"/>
    </row>
    <row r="219" spans="1:8" ht="14.45" customHeight="1">
      <c r="A219" s="11"/>
      <c r="B219" s="12"/>
      <c r="C219" s="13"/>
      <c r="D219" s="14"/>
      <c r="E219" s="15"/>
      <c r="F219" s="116"/>
      <c r="G219" s="53">
        <f t="shared" si="4"/>
        <v>0</v>
      </c>
      <c r="H219" s="16"/>
    </row>
    <row r="220" spans="1:8" ht="14.45" customHeight="1">
      <c r="A220" s="11"/>
      <c r="B220" s="12"/>
      <c r="C220" s="13"/>
      <c r="D220" s="14"/>
      <c r="E220" s="15"/>
      <c r="F220" s="116"/>
      <c r="G220" s="53">
        <f t="shared" si="4"/>
        <v>0</v>
      </c>
      <c r="H220" s="16"/>
    </row>
    <row r="221" spans="1:8" ht="14.45" customHeight="1">
      <c r="A221" s="11"/>
      <c r="B221" s="12"/>
      <c r="C221" s="13"/>
      <c r="D221" s="14"/>
      <c r="E221" s="15"/>
      <c r="F221" s="116"/>
      <c r="G221" s="53">
        <f t="shared" si="4"/>
        <v>0</v>
      </c>
      <c r="H221" s="16"/>
    </row>
    <row r="222" spans="1:8" ht="14.45" customHeight="1">
      <c r="A222" s="11"/>
      <c r="B222" s="12"/>
      <c r="C222" s="13"/>
      <c r="D222" s="14"/>
      <c r="E222" s="15"/>
      <c r="F222" s="116"/>
      <c r="G222" s="53">
        <f t="shared" si="4"/>
        <v>0</v>
      </c>
      <c r="H222" s="16"/>
    </row>
    <row r="223" spans="1:8" ht="14.45" customHeight="1">
      <c r="A223" s="11"/>
      <c r="B223" s="12"/>
      <c r="C223" s="13"/>
      <c r="D223" s="14"/>
      <c r="E223" s="15"/>
      <c r="F223" s="116"/>
      <c r="G223" s="53">
        <f t="shared" si="4"/>
        <v>0</v>
      </c>
      <c r="H223" s="16"/>
    </row>
    <row r="224" spans="1:8" ht="14.45" customHeight="1">
      <c r="A224" s="11"/>
      <c r="B224" s="12"/>
      <c r="C224" s="13"/>
      <c r="D224" s="14"/>
      <c r="E224" s="15"/>
      <c r="F224" s="116"/>
      <c r="G224" s="53">
        <f t="shared" si="4"/>
        <v>0</v>
      </c>
      <c r="H224" s="16"/>
    </row>
    <row r="225" spans="1:8" ht="14.45" customHeight="1">
      <c r="A225" s="11"/>
      <c r="B225" s="12"/>
      <c r="C225" s="13"/>
      <c r="D225" s="14"/>
      <c r="E225" s="15"/>
      <c r="F225" s="116"/>
      <c r="G225" s="53">
        <f t="shared" si="4"/>
        <v>0</v>
      </c>
      <c r="H225" s="16"/>
    </row>
    <row r="226" spans="1:8" ht="14.45" customHeight="1">
      <c r="A226" s="11"/>
      <c r="B226" s="12"/>
      <c r="C226" s="13"/>
      <c r="D226" s="14"/>
      <c r="E226" s="15"/>
      <c r="F226" s="116"/>
      <c r="G226" s="53">
        <f t="shared" si="4"/>
        <v>0</v>
      </c>
      <c r="H226" s="16"/>
    </row>
    <row r="227" spans="1:8" ht="14.45" customHeight="1">
      <c r="A227" s="11"/>
      <c r="B227" s="12"/>
      <c r="C227" s="13"/>
      <c r="D227" s="14"/>
      <c r="E227" s="15"/>
      <c r="F227" s="116"/>
      <c r="G227" s="53">
        <f t="shared" si="4"/>
        <v>0</v>
      </c>
      <c r="H227" s="16"/>
    </row>
    <row r="228" spans="1:8" ht="14.45" customHeight="1">
      <c r="A228" s="11"/>
      <c r="B228" s="12"/>
      <c r="C228" s="13"/>
      <c r="D228" s="14"/>
      <c r="E228" s="15"/>
      <c r="F228" s="116"/>
      <c r="G228" s="53">
        <f t="shared" si="4"/>
        <v>0</v>
      </c>
      <c r="H228" s="16"/>
    </row>
    <row r="229" spans="1:8" ht="14.45" customHeight="1">
      <c r="A229" s="11"/>
      <c r="B229" s="12"/>
      <c r="C229" s="13"/>
      <c r="D229" s="14"/>
      <c r="E229" s="15"/>
      <c r="F229" s="116"/>
      <c r="G229" s="53">
        <f t="shared" si="4"/>
        <v>0</v>
      </c>
      <c r="H229" s="16"/>
    </row>
    <row r="230" spans="1:8" ht="14.45" customHeight="1">
      <c r="A230" s="11"/>
      <c r="B230" s="12"/>
      <c r="C230" s="13"/>
      <c r="D230" s="14"/>
      <c r="E230" s="15"/>
      <c r="F230" s="116"/>
      <c r="G230" s="53">
        <f t="shared" si="4"/>
        <v>0</v>
      </c>
      <c r="H230" s="16"/>
    </row>
    <row r="231" spans="1:8" ht="14.45" customHeight="1">
      <c r="A231" s="11"/>
      <c r="B231" s="12"/>
      <c r="C231" s="13"/>
      <c r="D231" s="14"/>
      <c r="E231" s="15"/>
      <c r="F231" s="116"/>
      <c r="G231" s="53">
        <f t="shared" si="4"/>
        <v>0</v>
      </c>
      <c r="H231" s="16"/>
    </row>
    <row r="232" spans="1:8" ht="14.45" customHeight="1">
      <c r="A232" s="11"/>
      <c r="B232" s="12"/>
      <c r="C232" s="13"/>
      <c r="D232" s="14"/>
      <c r="E232" s="15"/>
      <c r="F232" s="116"/>
      <c r="G232" s="53">
        <f t="shared" si="4"/>
        <v>0</v>
      </c>
      <c r="H232" s="16"/>
    </row>
    <row r="233" spans="1:8" ht="14.45" customHeight="1">
      <c r="A233" s="11"/>
      <c r="B233" s="12"/>
      <c r="C233" s="13"/>
      <c r="D233" s="14"/>
      <c r="E233" s="15"/>
      <c r="F233" s="116"/>
      <c r="G233" s="53">
        <f t="shared" si="4"/>
        <v>0</v>
      </c>
      <c r="H233" s="16"/>
    </row>
    <row r="234" spans="1:8" ht="14.45" customHeight="1">
      <c r="A234" s="11"/>
      <c r="B234" s="12"/>
      <c r="C234" s="13"/>
      <c r="D234" s="14"/>
      <c r="E234" s="15"/>
      <c r="F234" s="116"/>
      <c r="G234" s="53">
        <f t="shared" si="4"/>
        <v>0</v>
      </c>
      <c r="H234" s="16"/>
    </row>
    <row r="235" spans="1:8" ht="14.45" customHeight="1">
      <c r="A235" s="11"/>
      <c r="B235" s="12"/>
      <c r="C235" s="13"/>
      <c r="D235" s="14"/>
      <c r="E235" s="15"/>
      <c r="F235" s="116"/>
      <c r="G235" s="53">
        <f t="shared" si="4"/>
        <v>0</v>
      </c>
      <c r="H235" s="16"/>
    </row>
    <row r="236" spans="1:8" ht="14.45" customHeight="1">
      <c r="A236" s="11"/>
      <c r="B236" s="12"/>
      <c r="C236" s="13"/>
      <c r="D236" s="14"/>
      <c r="E236" s="15"/>
      <c r="F236" s="116"/>
      <c r="G236" s="53">
        <f t="shared" si="4"/>
        <v>0</v>
      </c>
      <c r="H236" s="16"/>
    </row>
    <row r="237" spans="1:8" ht="14.45" customHeight="1">
      <c r="A237" s="11"/>
      <c r="B237" s="12"/>
      <c r="C237" s="13"/>
      <c r="D237" s="14"/>
      <c r="E237" s="15"/>
      <c r="F237" s="116"/>
      <c r="G237" s="53">
        <f t="shared" si="4"/>
        <v>0</v>
      </c>
      <c r="H237" s="16"/>
    </row>
    <row r="238" spans="1:8" ht="14.45" customHeight="1">
      <c r="A238" s="11"/>
      <c r="B238" s="12"/>
      <c r="C238" s="13"/>
      <c r="D238" s="14"/>
      <c r="E238" s="15"/>
      <c r="F238" s="116"/>
      <c r="G238" s="53">
        <f t="shared" si="4"/>
        <v>0</v>
      </c>
      <c r="H238" s="16"/>
    </row>
    <row r="239" spans="1:8" ht="14.45" customHeight="1">
      <c r="A239" s="11"/>
      <c r="B239" s="12"/>
      <c r="C239" s="19"/>
      <c r="D239" s="14"/>
      <c r="E239" s="15"/>
      <c r="F239" s="116"/>
      <c r="G239" s="53">
        <f t="shared" si="4"/>
        <v>0</v>
      </c>
      <c r="H239" s="16"/>
    </row>
    <row r="240" spans="1:8" ht="14.45" customHeight="1">
      <c r="A240" s="11"/>
      <c r="B240" s="12"/>
      <c r="C240" s="13"/>
      <c r="D240" s="14"/>
      <c r="E240" s="15"/>
      <c r="F240" s="116"/>
      <c r="G240" s="53">
        <f t="shared" si="4"/>
        <v>0</v>
      </c>
      <c r="H240" s="16"/>
    </row>
    <row r="241" spans="1:27" ht="14.45" customHeight="1">
      <c r="A241" s="11"/>
      <c r="B241" s="12"/>
      <c r="C241" s="13"/>
      <c r="D241" s="14"/>
      <c r="E241" s="15"/>
      <c r="F241" s="116"/>
      <c r="G241" s="53">
        <f t="shared" si="4"/>
        <v>0</v>
      </c>
      <c r="H241" s="16"/>
    </row>
    <row r="242" spans="1:27" ht="14.45" customHeight="1">
      <c r="A242" s="11"/>
      <c r="B242" s="12"/>
      <c r="C242" s="13"/>
      <c r="D242" s="14"/>
      <c r="E242" s="15"/>
      <c r="F242" s="116"/>
      <c r="G242" s="53">
        <f t="shared" si="4"/>
        <v>0</v>
      </c>
      <c r="H242" s="16"/>
    </row>
    <row r="243" spans="1:27" ht="14.45" customHeight="1">
      <c r="A243" s="11"/>
      <c r="B243" s="12"/>
      <c r="C243" s="19"/>
      <c r="D243" s="14"/>
      <c r="E243" s="15"/>
      <c r="F243" s="116"/>
      <c r="G243" s="53">
        <f t="shared" si="4"/>
        <v>0</v>
      </c>
      <c r="H243" s="16"/>
    </row>
    <row r="244" spans="1:27" ht="14.45" customHeight="1">
      <c r="A244" s="11"/>
      <c r="B244" s="12"/>
      <c r="C244" s="13"/>
      <c r="D244" s="14"/>
      <c r="E244" s="15"/>
      <c r="F244" s="116"/>
      <c r="G244" s="53">
        <f t="shared" si="4"/>
        <v>0</v>
      </c>
      <c r="H244" s="16"/>
    </row>
    <row r="245" spans="1:27" ht="14.45" customHeight="1">
      <c r="A245" s="11"/>
      <c r="B245" s="12"/>
      <c r="C245" s="13"/>
      <c r="D245" s="14"/>
      <c r="E245" s="15"/>
      <c r="F245" s="116"/>
      <c r="G245" s="53">
        <f t="shared" si="4"/>
        <v>0</v>
      </c>
      <c r="H245" s="16"/>
    </row>
    <row r="246" spans="1:27" ht="14.45" customHeight="1">
      <c r="A246" s="11"/>
      <c r="B246" s="12"/>
      <c r="C246" s="13"/>
      <c r="D246" s="14"/>
      <c r="E246" s="15"/>
      <c r="F246" s="116"/>
      <c r="G246" s="53">
        <f t="shared" si="4"/>
        <v>0</v>
      </c>
      <c r="H246" s="16"/>
    </row>
    <row r="247" spans="1:27" ht="14.45" customHeight="1">
      <c r="A247" s="11"/>
      <c r="B247" s="12"/>
      <c r="C247" s="19"/>
      <c r="D247" s="14"/>
      <c r="E247" s="15"/>
      <c r="F247" s="116"/>
      <c r="G247" s="53">
        <f t="shared" si="4"/>
        <v>0</v>
      </c>
      <c r="H247" s="16"/>
    </row>
    <row r="248" spans="1:27" ht="14.45" customHeight="1">
      <c r="A248" s="11"/>
      <c r="B248" s="12"/>
      <c r="C248" s="19"/>
      <c r="D248" s="14"/>
      <c r="E248" s="15"/>
      <c r="F248" s="116"/>
      <c r="G248" s="53">
        <f t="shared" si="4"/>
        <v>0</v>
      </c>
      <c r="H248" s="16"/>
    </row>
    <row r="249" spans="1:27" ht="14.45" customHeight="1">
      <c r="A249" s="11"/>
      <c r="B249" s="12"/>
      <c r="C249" s="13"/>
      <c r="D249" s="14"/>
      <c r="E249" s="15"/>
      <c r="F249" s="116"/>
      <c r="G249" s="53">
        <f t="shared" si="4"/>
        <v>0</v>
      </c>
      <c r="H249" s="16"/>
    </row>
    <row r="250" spans="1:27" ht="14.45" customHeight="1">
      <c r="A250" s="11"/>
      <c r="B250" s="12"/>
      <c r="C250" s="13"/>
      <c r="D250" s="14"/>
      <c r="E250" s="15"/>
      <c r="F250" s="116"/>
      <c r="G250" s="53">
        <f t="shared" si="4"/>
        <v>0</v>
      </c>
      <c r="H250" s="16"/>
    </row>
    <row r="251" spans="1:27" ht="14.45" hidden="1" customHeight="1">
      <c r="A251" s="126"/>
      <c r="B251" s="30"/>
      <c r="C251" s="31"/>
      <c r="D251" s="32"/>
      <c r="E251" s="33"/>
      <c r="F251" s="117"/>
      <c r="G251" s="117"/>
      <c r="H251" s="34"/>
      <c r="I251" s="35"/>
      <c r="J251" s="35"/>
      <c r="K251" s="35"/>
      <c r="L251" s="35"/>
      <c r="M251" s="35"/>
      <c r="N251" s="35"/>
      <c r="O251" s="36"/>
      <c r="P251" s="36"/>
      <c r="Q251" s="37"/>
      <c r="R251" s="38"/>
      <c r="S251" s="38"/>
      <c r="T251" s="38"/>
      <c r="U251" s="38"/>
      <c r="V251" s="38"/>
      <c r="W251" s="38"/>
      <c r="X251" s="38"/>
      <c r="Y251" s="38"/>
      <c r="Z251" s="38"/>
      <c r="AA251" s="35"/>
    </row>
    <row r="252" spans="1:27" ht="30.6" hidden="1" customHeight="1">
      <c r="A252" s="119"/>
      <c r="B252" s="120"/>
      <c r="C252" s="121"/>
      <c r="D252" s="122"/>
      <c r="E252" s="123"/>
      <c r="F252" s="124"/>
      <c r="G252" s="97"/>
      <c r="H252" s="121"/>
      <c r="R252" s="20" t="s">
        <v>54</v>
      </c>
      <c r="S252" s="20" t="s">
        <v>55</v>
      </c>
      <c r="T252" s="20" t="s">
        <v>56</v>
      </c>
      <c r="U252" s="20" t="s">
        <v>57</v>
      </c>
      <c r="V252" s="20" t="s">
        <v>58</v>
      </c>
      <c r="W252" s="115" t="s">
        <v>59</v>
      </c>
      <c r="X252" s="115" t="s">
        <v>60</v>
      </c>
      <c r="Y252" s="21" t="s">
        <v>61</v>
      </c>
      <c r="Z252" s="21" t="s">
        <v>62</v>
      </c>
      <c r="AA252" s="22"/>
    </row>
    <row r="253" spans="1:27" ht="14.45" hidden="1" customHeight="1">
      <c r="A253" s="119"/>
      <c r="B253" s="120"/>
      <c r="C253" s="121"/>
      <c r="D253" s="122"/>
      <c r="E253" s="123"/>
      <c r="F253" s="124"/>
      <c r="G253" s="97"/>
      <c r="H253" s="121"/>
      <c r="N253" s="17"/>
      <c r="O253" s="23"/>
      <c r="P253" s="28"/>
      <c r="AA253" s="22"/>
    </row>
    <row r="254" spans="1:27" ht="14.45" hidden="1" customHeight="1">
      <c r="A254" s="119"/>
      <c r="B254" s="120"/>
      <c r="C254" s="121"/>
      <c r="D254" s="125"/>
      <c r="E254" s="123"/>
      <c r="F254" s="124"/>
      <c r="G254" s="97"/>
      <c r="H254" s="121"/>
      <c r="N254" s="8">
        <f>SUMIFS($G$19:$G$250, $A$19:$A$250, "A1")</f>
        <v>0</v>
      </c>
      <c r="O254" s="17" t="s">
        <v>63</v>
      </c>
      <c r="P254" s="24"/>
      <c r="Q254" s="41" t="s">
        <v>64</v>
      </c>
      <c r="R254" s="46">
        <f>SUMIFS($G$19:$G$250, $A$19:$A$250, "A1",$B$19:$B$250, "Activity 1")</f>
        <v>0</v>
      </c>
      <c r="S254" s="46">
        <f>SUMIFS($G$19:$G$250, $A$19:$A$250, "A2",$B$19:$B$250, "Activity 1")</f>
        <v>0</v>
      </c>
      <c r="T254" s="46">
        <f>SUMIFS($G$19:$G$250, $A$19:$A$250, "B1",$B$19:$B$250, "Activity 1")</f>
        <v>0</v>
      </c>
      <c r="U254" s="46">
        <f>SUMIFS($G$19:$G$250,$A$19:$A$250, "B2", $B$19:$B$250, "Activity 1", $H$19:$H$250, "accommodation")</f>
        <v>0</v>
      </c>
      <c r="V254" s="46">
        <f>SUMIFS($G$19:$G$250,$A$19:$A$250, "B2", $B$19:$B$250, "Activity 1", $H$19:$H$250, "subsistence")</f>
        <v>0</v>
      </c>
      <c r="W254" s="46">
        <f>SUMIFS($G$19:$G$250, $A$19:$A$250, "B3",$B$19:$B$250, "Activity 1")</f>
        <v>0</v>
      </c>
      <c r="X254" s="46">
        <f>(R254+S254+T254+U254+V254+W254)*0.07</f>
        <v>0</v>
      </c>
      <c r="Y254" s="46">
        <f>SUMIFS($F$19:$F$250, $A$19:$A$250, "A1",$B$19:$B$250, "Activity 1")/17.92</f>
        <v>0</v>
      </c>
      <c r="Z254" s="46">
        <f>SUMIFS($F$19:$F$250, $A$19:$A$250, "A2",$B$19:$B$250, "Activity 1")/17.92</f>
        <v>0</v>
      </c>
      <c r="AA254" s="41" t="s">
        <v>64</v>
      </c>
    </row>
    <row r="255" spans="1:27" ht="14.45" hidden="1" customHeight="1">
      <c r="A255" s="119"/>
      <c r="B255" s="120"/>
      <c r="C255" s="121"/>
      <c r="D255" s="125"/>
      <c r="E255" s="123"/>
      <c r="F255" s="124"/>
      <c r="G255" s="97"/>
      <c r="H255" s="121"/>
      <c r="N255" s="8">
        <f>SUMIFS($G$19:$G$250, $A$19:$A$250, "A2")</f>
        <v>0</v>
      </c>
      <c r="O255" s="17" t="s">
        <v>65</v>
      </c>
      <c r="P255" s="24"/>
      <c r="Q255" s="41" t="s">
        <v>66</v>
      </c>
      <c r="R255" s="46">
        <f>SUMIFS($G$19:$G$250, $A$19:$A$250, "A1",$B$19:$B$250, "Activity 2")</f>
        <v>0</v>
      </c>
      <c r="S255" s="46">
        <f>SUMIFS($G$19:$G$250, $A$19:$A$250, "A2",$B$19:$B$250, "Activity 2")</f>
        <v>0</v>
      </c>
      <c r="T255" s="46">
        <f>SUMIFS($G$19:$G$250, $A$19:$A$250, "B1",$B$19:$B$250, "Activity 2")</f>
        <v>0</v>
      </c>
      <c r="U255" s="46">
        <f>SUMIFS($G$19:$G$250,$A$19:$A$250, "B2", $B$19:$B$250, "Activity 2", $H$19:$H$250, "accommodation")</f>
        <v>0</v>
      </c>
      <c r="V255" s="46">
        <f>SUMIFS($G$19:$G$250,$A$19:$A$250, "B2", $B$19:$B$250, "Activity 2", $H$19:$H$250, "subsistence")</f>
        <v>0</v>
      </c>
      <c r="W255" s="46">
        <f>SUMIFS($G$19:$G$250, $A$19:$A$250, "B3",$B$19:$B$250, "Activity 2")</f>
        <v>0</v>
      </c>
      <c r="X255" s="46">
        <f t="shared" ref="X255:X268" si="5">(R255+S255+T255+U255+V255+W255)*0.07</f>
        <v>0</v>
      </c>
      <c r="Y255" s="46">
        <f>SUMIFS($F$19:$F$250, $A$19:$A$250, "A1",$B$19:$B$250, "Activity 2")/17.92</f>
        <v>0</v>
      </c>
      <c r="Z255" s="46">
        <f>SUMIFS($F$19:$F$250, $A$19:$A$250, "A2",$B$19:$B$250, "Activity 2")/17.92</f>
        <v>0</v>
      </c>
      <c r="AA255" s="41" t="s">
        <v>66</v>
      </c>
    </row>
    <row r="256" spans="1:27" ht="14.45" hidden="1" customHeight="1">
      <c r="A256" s="119"/>
      <c r="B256" s="120"/>
      <c r="C256" s="121"/>
      <c r="D256" s="125"/>
      <c r="E256" s="123"/>
      <c r="F256" s="124"/>
      <c r="G256" s="97"/>
      <c r="H256" s="121"/>
      <c r="N256" s="8">
        <f>SUMIFS($G$19:$G$250, $A$19:$A$250, "B1")</f>
        <v>0</v>
      </c>
      <c r="O256" s="17" t="s">
        <v>67</v>
      </c>
      <c r="P256" s="24"/>
      <c r="Q256" s="41" t="s">
        <v>68</v>
      </c>
      <c r="R256" s="46">
        <f>SUMIFS($G$19:$G$250, $A$19:$A$250, "A1",$B$19:$B$250, "Activity 3")</f>
        <v>0</v>
      </c>
      <c r="S256" s="46">
        <f>SUMIFS($G$19:$G$250, $A$19:$A$250, "A2",$B$19:$B$250, "Activity 3")</f>
        <v>0</v>
      </c>
      <c r="T256" s="46">
        <f>SUMIFS($G$19:$G$250, $A$19:$A$250, "B1",$B$19:$B$250, "Activity 3")</f>
        <v>0</v>
      </c>
      <c r="U256" s="46">
        <f>SUMIFS($G$19:$G$250,$A$19:$A$250, "B2", $B$19:$B$250, "Activity 3", $H$19:$H$250, "accommodation")</f>
        <v>0</v>
      </c>
      <c r="V256" s="46">
        <f>SUMIFS($G$19:$G$250,$A$19:$A$250, "B2", $B$19:$B$250, "Activity 3", $H$19:$H$250, "subsistence")</f>
        <v>0</v>
      </c>
      <c r="W256" s="46">
        <f>SUMIFS($G$19:$G$250, $A$19:$A$250, "B3",$B$19:$B$250, "Activity 3")</f>
        <v>0</v>
      </c>
      <c r="X256" s="46">
        <f t="shared" si="5"/>
        <v>0</v>
      </c>
      <c r="Y256" s="46">
        <f>SUMIFS($F$19:$F$250, $A$19:$A$250, "A1",$B$19:$B$250, "Activity 3")/17.92</f>
        <v>0</v>
      </c>
      <c r="Z256" s="46">
        <f>SUMIFS($F$19:$F$250, $A$19:$A$250, "A2",$B$19:$B$250, "Activity 3")/17.92</f>
        <v>0</v>
      </c>
      <c r="AA256" s="41" t="s">
        <v>68</v>
      </c>
    </row>
    <row r="257" spans="1:27" ht="14.45" hidden="1" customHeight="1">
      <c r="A257" s="119"/>
      <c r="B257" s="120"/>
      <c r="C257" s="121"/>
      <c r="D257" s="125"/>
      <c r="E257" s="123"/>
      <c r="F257" s="124"/>
      <c r="G257" s="97"/>
      <c r="H257" s="121"/>
      <c r="N257" s="8">
        <f>SUMIFS($G$19:$G$250, $A$19:$A$250, "B2")</f>
        <v>0</v>
      </c>
      <c r="O257" s="17" t="s">
        <v>69</v>
      </c>
      <c r="P257" s="24"/>
      <c r="Q257" s="41" t="s">
        <v>70</v>
      </c>
      <c r="R257" s="46">
        <f>SUMIFS($G$19:$G$250, $A$19:$A$250, "A1",$B$19:$B$250, "Activity 4")</f>
        <v>0</v>
      </c>
      <c r="S257" s="46">
        <f>SUMIFS($G$19:$G$250, $A$19:$A$250, "A2",$B$19:$B$250, "Activity 4")</f>
        <v>0</v>
      </c>
      <c r="T257" s="46">
        <f>SUMIFS($G$19:$G$250, $A$19:$A$250, "B1",$B$19:$B$250, "Activity 4")</f>
        <v>0</v>
      </c>
      <c r="U257" s="46">
        <f>SUMIFS($G$19:$G$250,$A$19:$A$250, "B2", $B$19:$B$250, "Activity 4", $H$19:$H$250, "accommodation")</f>
        <v>0</v>
      </c>
      <c r="V257" s="46">
        <f>SUMIFS($G$19:$G$250,$A$19:$A$250, "B2", $B$19:$B$250, "Activity 4", $H$19:$H$250, "subsistence")</f>
        <v>0</v>
      </c>
      <c r="W257" s="46">
        <f>SUMIFS($G$19:$G$250, $A$19:$A$250, "B3",$B$19:$B$250, "Activity 4")</f>
        <v>0</v>
      </c>
      <c r="X257" s="46">
        <f t="shared" si="5"/>
        <v>0</v>
      </c>
      <c r="Y257" s="46">
        <f>SUMIFS($F$19:$F$250, $A$19:$A$250, "A1",$B$19:$B$250, "Activity 4")/17.92</f>
        <v>0</v>
      </c>
      <c r="Z257" s="46">
        <f>SUMIFS($F$19:$F$250, $A$19:$A$250, "A2",$B$19:$B$250, "Activity 4")/17.92</f>
        <v>0</v>
      </c>
      <c r="AA257" s="41" t="s">
        <v>70</v>
      </c>
    </row>
    <row r="258" spans="1:27" ht="14.45" hidden="1" customHeight="1">
      <c r="A258" s="119"/>
      <c r="B258" s="120"/>
      <c r="C258" s="121"/>
      <c r="D258" s="125"/>
      <c r="E258" s="123"/>
      <c r="F258" s="124"/>
      <c r="G258" s="97"/>
      <c r="H258" s="121"/>
      <c r="N258" s="8">
        <f>SUMIFS($G$19:$G$250, $A$19:$A$250, "B3")</f>
        <v>0</v>
      </c>
      <c r="O258" s="17" t="s">
        <v>71</v>
      </c>
      <c r="P258" s="24"/>
      <c r="Q258" s="41" t="s">
        <v>72</v>
      </c>
      <c r="R258" s="46">
        <f>SUMIFS($G$19:$G$250, $A$19:$A$250, "A1",$B$19:$B$250, "Activity 5")</f>
        <v>0</v>
      </c>
      <c r="S258" s="46">
        <f>SUMIFS($G$19:$G$250, $A$19:$A$250, "A2",$B$19:$B$250, "Activity 5")</f>
        <v>0</v>
      </c>
      <c r="T258" s="46">
        <f>SUMIFS($G$19:$G$250, $A$19:$A$250, "B1",$B$19:$B$250, "Activity 5")</f>
        <v>0</v>
      </c>
      <c r="U258" s="46">
        <f>SUMIFS($G$19:$G$250,$A$19:$A$250, "B2", $B$19:$B$250, "Activity 5", $H$19:$H$250, "accommodation")</f>
        <v>0</v>
      </c>
      <c r="V258" s="46">
        <f>SUMIFS($G$19:$G$250,$A$19:$A$250, "B2", $B$19:$B$250, "Activity 5", $H$19:$H$250, "subsistence")</f>
        <v>0</v>
      </c>
      <c r="W258" s="46">
        <f>SUMIFS($G$19:$G$250, $A$19:$A$250, "B3",$B$19:$B$250, "Activity 5")</f>
        <v>0</v>
      </c>
      <c r="X258" s="46">
        <f t="shared" si="5"/>
        <v>0</v>
      </c>
      <c r="Y258" s="46">
        <f>SUMIFS($F$19:$F$250, $A$19:$A$250, "A1",$B$19:$B$250, "Activity 5")/17.92</f>
        <v>0</v>
      </c>
      <c r="Z258" s="46">
        <f>SUMIFS($F$19:$F$250, $A$19:$A$250, "A2",$B$19:$B$250, "Activity 5")/17.92</f>
        <v>0</v>
      </c>
      <c r="AA258" s="41" t="s">
        <v>72</v>
      </c>
    </row>
    <row r="259" spans="1:27" ht="14.45" hidden="1" customHeight="1">
      <c r="A259" s="119"/>
      <c r="B259" s="120"/>
      <c r="C259" s="121"/>
      <c r="D259" s="125"/>
      <c r="E259" s="123"/>
      <c r="F259" s="124"/>
      <c r="G259" s="97"/>
      <c r="H259" s="121"/>
      <c r="N259" s="8">
        <f>(N254+N255+N256+N257+N258)*0.07</f>
        <v>0</v>
      </c>
      <c r="O259" s="17" t="s">
        <v>73</v>
      </c>
      <c r="P259" s="24"/>
      <c r="Q259" s="41" t="s">
        <v>74</v>
      </c>
      <c r="R259" s="46">
        <f>SUMIFS($G$19:$G$250, $A$19:$A$250, "A1",$B$19:$B$250, "Activity 6")</f>
        <v>0</v>
      </c>
      <c r="S259" s="46">
        <f>SUMIFS($G$19:$G$250, $A$19:$A$250, "A2",$B$19:$B$250, "Activity 6")</f>
        <v>0</v>
      </c>
      <c r="T259" s="46">
        <f>SUMIFS($G$19:$G$250, $A$19:$A$250, "B1",$B$19:$B$250, "Activity 6")</f>
        <v>0</v>
      </c>
      <c r="U259" s="46">
        <f>SUMIFS($G$19:$G$250,$A$19:$A$250, "B2", $B$19:$B$250, "Activity 6", $H$19:$H$250, "accommodation")</f>
        <v>0</v>
      </c>
      <c r="V259" s="46">
        <f>SUMIFS($G$19:$G$250,$A$19:$A$250, "B2", $B$19:$B$250, "Activity 6", $H$19:$H$250, "subsistence")</f>
        <v>0</v>
      </c>
      <c r="W259" s="46">
        <f>SUMIFS($G$19:$G$250, $A$19:$A$250, "B3",$B$19:$B$250, "Activity 6")</f>
        <v>0</v>
      </c>
      <c r="X259" s="46">
        <f t="shared" si="5"/>
        <v>0</v>
      </c>
      <c r="Y259" s="46">
        <f>SUMIFS($F$19:$F$250, $A$19:$A$250, "A1",$B$19:$B$250, "Activity 6")/17.92</f>
        <v>0</v>
      </c>
      <c r="Z259" s="46">
        <f>SUMIFS($F$19:$F$250, $A$19:$A$250, "A2",$B$19:$B$250, "Activity 6")/17.92</f>
        <v>0</v>
      </c>
      <c r="AA259" s="41" t="s">
        <v>74</v>
      </c>
    </row>
    <row r="260" spans="1:27" ht="14.45" hidden="1" customHeight="1">
      <c r="A260" s="119"/>
      <c r="B260" s="120"/>
      <c r="C260" s="121"/>
      <c r="D260" s="122"/>
      <c r="E260" s="123"/>
      <c r="F260" s="124"/>
      <c r="G260" s="97"/>
      <c r="H260" s="121"/>
      <c r="N260" s="8"/>
      <c r="P260" s="24"/>
      <c r="Q260" s="41" t="s">
        <v>75</v>
      </c>
      <c r="R260" s="46">
        <f>SUMIFS($G$19:$G$250, $A$19:$A$250, "A1",$B$19:$B$250, "Activity 7")</f>
        <v>0</v>
      </c>
      <c r="S260" s="46">
        <f>SUMIFS($G$19:$G$250, $A$19:$A$250, "A2",$B$19:$B$250, "Activity 7")</f>
        <v>0</v>
      </c>
      <c r="T260" s="46">
        <f>SUMIFS($G$19:$G$250, $A$19:$A$250, "B1",$B$19:$B$250, "Activity 7")</f>
        <v>0</v>
      </c>
      <c r="U260" s="46">
        <f>SUMIFS($G$19:$G$250,$A$19:$A$250, "B2", $B$19:$B$250, "Activity 7", $H$19:$H$250, "accommodation")</f>
        <v>0</v>
      </c>
      <c r="V260" s="46">
        <f>SUMIFS($G$19:$G$250,$A$19:$A$250, "B2", $B$19:$B$250, "Activity 7", $H$19:$H$250, "subsistence")</f>
        <v>0</v>
      </c>
      <c r="W260" s="46">
        <f>SUMIFS($G$19:$G$250, $A$19:$A$250, "B3",$B$19:$B$250, "Activity 7")</f>
        <v>0</v>
      </c>
      <c r="X260" s="46">
        <f t="shared" si="5"/>
        <v>0</v>
      </c>
      <c r="Y260" s="46">
        <f>SUMIFS($F$19:$F$250, $A$19:$A$250, "A1",$B$19:$B$250, "Activity 7")/17.92</f>
        <v>0</v>
      </c>
      <c r="Z260" s="46">
        <f>SUMIFS($F$19:$F$250, $A$19:$A$250, "A2",$B$19:$B$250, "Activity 7")/17.92</f>
        <v>0</v>
      </c>
      <c r="AA260" s="41" t="s">
        <v>75</v>
      </c>
    </row>
    <row r="261" spans="1:27" ht="14.45" hidden="1" customHeight="1">
      <c r="A261" s="119"/>
      <c r="B261" s="120"/>
      <c r="C261" s="121"/>
      <c r="D261" s="122"/>
      <c r="E261" s="123"/>
      <c r="F261" s="124"/>
      <c r="G261" s="97"/>
      <c r="H261" s="121"/>
      <c r="Q261" s="41" t="s">
        <v>76</v>
      </c>
      <c r="R261" s="46">
        <f>SUMIFS($G$19:$G$250, $A$19:$A$250, "A1",$B$19:$B$250, "Activity 8")</f>
        <v>0</v>
      </c>
      <c r="S261" s="46">
        <f>SUMIFS($G$19:$G$250, $A$19:$A$250, "A2",$B$19:$B$250, "Activity 8")</f>
        <v>0</v>
      </c>
      <c r="T261" s="46">
        <f>SUMIFS($G$19:$G$250, $A$19:$A$250, "B1",$B$19:$B$250, "Activity 8")</f>
        <v>0</v>
      </c>
      <c r="U261" s="46">
        <f>SUMIFS($G$19:$G$250,$A$19:$A$250, "B2", $B$19:$B$250, "Activity 8", $H$19:$H$250, "accommodation")</f>
        <v>0</v>
      </c>
      <c r="V261" s="46">
        <f>SUMIFS($G$19:$G$250,$A$19:$A$250, "B2", $B$19:$B$250, "Activity 8", $H$19:$H$250, "subsistence")</f>
        <v>0</v>
      </c>
      <c r="W261" s="46">
        <f>SUMIFS($G$19:$G$250, $A$19:$A$250, "B3",$B$19:$B$250, "Activity 8")</f>
        <v>0</v>
      </c>
      <c r="X261" s="46">
        <f t="shared" si="5"/>
        <v>0</v>
      </c>
      <c r="Y261" s="46">
        <f>SUMIFS($F$19:$F$250, $A$19:$A$250, "A1",$B$19:$B$250, "Activity 8")/17.92</f>
        <v>0</v>
      </c>
      <c r="Z261" s="46">
        <f>SUMIFS($F$19:$F$250, $A$19:$A$250, "A2",$B$19:$B$250, "Activity 8")/17.92</f>
        <v>0</v>
      </c>
      <c r="AA261" s="41" t="s">
        <v>76</v>
      </c>
    </row>
    <row r="262" spans="1:27" ht="14.45" hidden="1" customHeight="1">
      <c r="A262" s="119"/>
      <c r="B262" s="120"/>
      <c r="C262" s="121"/>
      <c r="D262" s="125"/>
      <c r="E262" s="123"/>
      <c r="F262" s="124"/>
      <c r="G262" s="97"/>
      <c r="H262" s="121"/>
      <c r="Q262" s="41" t="s">
        <v>77</v>
      </c>
      <c r="R262" s="46">
        <f>SUMIFS($G$19:$G$250, $A$19:$A$250, "A1",$B$19:$B$250, "Activity 9")</f>
        <v>0</v>
      </c>
      <c r="S262" s="46">
        <f>SUMIFS($G$19:$G$250, $A$19:$A$250, "A2",$B$19:$B$250, "Activity 9")</f>
        <v>0</v>
      </c>
      <c r="T262" s="46">
        <f>SUMIFS($G$19:$G$250, $A$19:$A$250, "B1",$B$19:$B$250, "Activity 9")</f>
        <v>0</v>
      </c>
      <c r="U262" s="46">
        <f>SUMIFS($G$19:$G$250,$A$19:$A$250, "B2", $B$19:$B$250, "Activity 9", $H$19:$H$250, "accommodation")</f>
        <v>0</v>
      </c>
      <c r="V262" s="46">
        <f>SUMIFS($G$19:$G$250,$A$19:$A$250, "B2", $B$19:$B$250, "Activity 9", $H$19:$H$250, "subsistence")</f>
        <v>0</v>
      </c>
      <c r="W262" s="46">
        <f>SUMIFS($G$19:$G$250, $A$19:$A$250, "B3",$B$19:$B$250, "Activity 9")</f>
        <v>0</v>
      </c>
      <c r="X262" s="46">
        <f t="shared" si="5"/>
        <v>0</v>
      </c>
      <c r="Y262" s="46">
        <f>SUMIFS($F$19:$F$250, $A$19:$A$250, "A1",$B$19:$B$250, "Activity 9")/17.92</f>
        <v>0</v>
      </c>
      <c r="Z262" s="46">
        <f>SUMIFS($F$19:$F$250, $A$19:$A$250, "A2",$B$19:$B$250, "Activity 9")/17.92</f>
        <v>0</v>
      </c>
      <c r="AA262" s="41" t="s">
        <v>77</v>
      </c>
    </row>
    <row r="263" spans="1:27" ht="14.45" hidden="1" customHeight="1">
      <c r="A263" s="119"/>
      <c r="B263" s="120"/>
      <c r="C263" s="121"/>
      <c r="D263" s="125"/>
      <c r="E263" s="123"/>
      <c r="F263" s="124"/>
      <c r="G263" s="97"/>
      <c r="H263" s="121"/>
      <c r="N263" s="17"/>
      <c r="O263" s="23"/>
      <c r="P263" s="28"/>
      <c r="Q263" s="41" t="s">
        <v>78</v>
      </c>
      <c r="R263" s="46">
        <f>SUMIFS($G$19:$G$250, $A$19:$A$250, "A1",$B$19:$B$250, "Activity 10")</f>
        <v>0</v>
      </c>
      <c r="S263" s="46">
        <f>SUMIFS($G$19:$G$250, $A$19:$A$250, "A2",$B$19:$B$250, "Activity 10")</f>
        <v>0</v>
      </c>
      <c r="T263" s="46">
        <f>SUMIFS($G$19:$G$250, $A$19:$A$250, "B1",$B$19:$B$250, "Activity 10")</f>
        <v>0</v>
      </c>
      <c r="U263" s="46">
        <f>SUMIFS($G$19:$G$250,$A$19:$A$250, "B2", $B$19:$B$250, "Activity 10", $H$19:$H$250, "accommodation")</f>
        <v>0</v>
      </c>
      <c r="V263" s="46">
        <f>SUMIFS($G$19:$G$250,$A$19:$A$250, "B2", $B$19:$B$250, "Activity 10", $H$19:$H$250, "subsistence")</f>
        <v>0</v>
      </c>
      <c r="W263" s="46">
        <f>SUMIFS($G$19:$G$250, $A$19:$A$250, "B3",$B$19:$B$250, "Activity 10")</f>
        <v>0</v>
      </c>
      <c r="X263" s="46">
        <f t="shared" si="5"/>
        <v>0</v>
      </c>
      <c r="Y263" s="46">
        <f>SUMIFS($F$19:$F$250, $A$19:$A$250, "A1",$B$19:$B$250, "Activity 10")/17.92</f>
        <v>0</v>
      </c>
      <c r="Z263" s="46">
        <f>SUMIFS($F$19:$F$250, $A$19:$A$250, "A2",$B$19:$B$250, "Activity 10")/17.92</f>
        <v>0</v>
      </c>
      <c r="AA263" s="41" t="s">
        <v>78</v>
      </c>
    </row>
    <row r="264" spans="1:27" ht="14.45" hidden="1" customHeight="1">
      <c r="A264" s="119"/>
      <c r="B264" s="120"/>
      <c r="C264" s="121"/>
      <c r="D264" s="125"/>
      <c r="E264" s="123"/>
      <c r="F264" s="124"/>
      <c r="G264" s="97"/>
      <c r="H264" s="121"/>
      <c r="N264" s="17"/>
      <c r="P264" s="28"/>
      <c r="Q264" s="41" t="s">
        <v>79</v>
      </c>
      <c r="R264" s="46">
        <f>SUMIFS($G$19:$G$250, $A$19:$A$250, "A1",$B$19:$B$250, "Activity 11")</f>
        <v>0</v>
      </c>
      <c r="S264" s="46">
        <f>SUMIFS($G$19:$G$250, $A$19:$A$250, "A2",$B$19:$B$250, "Activity 11")</f>
        <v>0</v>
      </c>
      <c r="T264" s="46">
        <f>SUMIFS($G$19:$G$250, $A$19:$A$250, "B1",$B$19:$B$250, "Activity 11")</f>
        <v>0</v>
      </c>
      <c r="U264" s="46">
        <f>SUMIFS($G$19:$G$250,$A$19:$A$250, "B2", $B$19:$B$250, "Activity 11", $H$19:$H$250, "accommodation")</f>
        <v>0</v>
      </c>
      <c r="V264" s="46">
        <f>SUMIFS($G$19:$G$250,$A$19:$A$250, "B2", $B$19:$B$250, "Activity 11", $H$19:$H$250, "subsistence")</f>
        <v>0</v>
      </c>
      <c r="W264" s="46">
        <f>SUMIFS($G$19:$G$250, $A$19:$A$250, "B3",$B$19:$B$250, "Activity 11")</f>
        <v>0</v>
      </c>
      <c r="X264" s="46">
        <f t="shared" si="5"/>
        <v>0</v>
      </c>
      <c r="Y264" s="46">
        <f>SUMIFS($F$19:$F$250, $A$19:$A$250, "A1",$B$19:$B$250, "Activity 11")/17.92</f>
        <v>0</v>
      </c>
      <c r="Z264" s="46">
        <f>SUMIFS($F$19:$F$250, $A$19:$A$250, "A2",$B$19:$B$250, "Activity 11")/17.92</f>
        <v>0</v>
      </c>
      <c r="AA264" s="41" t="s">
        <v>79</v>
      </c>
    </row>
    <row r="265" spans="1:27" ht="14.45" hidden="1" customHeight="1">
      <c r="A265" s="119"/>
      <c r="B265" s="120"/>
      <c r="C265" s="121"/>
      <c r="D265" s="125"/>
      <c r="E265" s="123"/>
      <c r="F265" s="124"/>
      <c r="G265" s="97"/>
      <c r="H265" s="121"/>
      <c r="N265" s="17"/>
      <c r="P265" s="28"/>
      <c r="Q265" s="41" t="s">
        <v>80</v>
      </c>
      <c r="R265" s="46">
        <f>SUMIFS($G$19:$G$250, $A$19:$A$250, "A1",$B$19:$B$250, "Activity 12")</f>
        <v>0</v>
      </c>
      <c r="S265" s="46">
        <f>SUMIFS($G$19:$G$250, $A$19:$A$250, "A2",$B$19:$B$250, "Activity 12")</f>
        <v>0</v>
      </c>
      <c r="T265" s="46">
        <f>SUMIFS($G$19:$G$250, $A$19:$A$250, "B1",$B$19:$B$250, "Activity 12")</f>
        <v>0</v>
      </c>
      <c r="U265" s="46">
        <f>SUMIFS($G$19:$G$250,$A$19:$A$250, "B2", $B$19:$B$250, "Activity 12", $H$19:$H$250, "accommodation")</f>
        <v>0</v>
      </c>
      <c r="V265" s="46">
        <f>SUMIFS($G$19:$G$250,$A$19:$A$250, "B2", $B$19:$B$250, "Activity 12", $H$19:$H$250, "subsistence")</f>
        <v>0</v>
      </c>
      <c r="W265" s="46">
        <f>SUMIFS($G$19:$G$250, $A$19:$A$250, "B3",$B$19:$B$250, "Activity 12")</f>
        <v>0</v>
      </c>
      <c r="X265" s="46">
        <f t="shared" si="5"/>
        <v>0</v>
      </c>
      <c r="Y265" s="46">
        <f>SUMIFS($F$19:$F$250, $A$19:$A$250, "A1",$B$19:$B$250, "Activity 12")/17.92</f>
        <v>0</v>
      </c>
      <c r="Z265" s="46">
        <f>SUMIFS($F$19:$F$250, $A$19:$A$250, "A2",$B$19:$B$250, "Activity 12")/17.92</f>
        <v>0</v>
      </c>
      <c r="AA265" s="41" t="s">
        <v>80</v>
      </c>
    </row>
    <row r="266" spans="1:27" ht="14.45" hidden="1" customHeight="1">
      <c r="A266" s="119"/>
      <c r="B266" s="120"/>
      <c r="C266" s="121"/>
      <c r="D266" s="125"/>
      <c r="E266" s="123"/>
      <c r="F266" s="124"/>
      <c r="G266" s="97"/>
      <c r="H266" s="121"/>
      <c r="N266" s="17"/>
      <c r="P266" s="28"/>
      <c r="Q266" s="41" t="s">
        <v>81</v>
      </c>
      <c r="R266" s="46">
        <f>SUMIFS($G$19:$G$250, $A$19:$A$250, "A1",$B$19:$B$250, "Activity 13")</f>
        <v>0</v>
      </c>
      <c r="S266" s="46">
        <f>SUMIFS($G$19:$G$250, $A$19:$A$250, "A2",$B$19:$B$250, "Activity 13")</f>
        <v>0</v>
      </c>
      <c r="T266" s="46">
        <f>SUMIFS($G$19:$G$250, $A$19:$A$250, "B1",$B$19:$B$250, "Activity 13")</f>
        <v>0</v>
      </c>
      <c r="U266" s="46">
        <f>SUMIFS($G$19:$G$250,$A$19:$A$250, "B2", $B$19:$B$250, "Activity 13", $H$19:$H$250, "accommodation")</f>
        <v>0</v>
      </c>
      <c r="V266" s="46">
        <f>SUMIFS($G$19:$G$250,$A$19:$A$250, "B2", $B$19:$B$250, "Activity 13", $H$19:$H$250, "subsistence")</f>
        <v>0</v>
      </c>
      <c r="W266" s="46">
        <f>SUMIFS($G$19:$G$250, $A$19:$A$250, "B3",$B$19:$B$250, "Activity 13")</f>
        <v>0</v>
      </c>
      <c r="X266" s="46">
        <f t="shared" si="5"/>
        <v>0</v>
      </c>
      <c r="Y266" s="46">
        <f>SUMIFS($F$19:$F$250, $A$19:$A$250, "A1",$B$19:$B$250, "Activity 13")/17.92</f>
        <v>0</v>
      </c>
      <c r="Z266" s="46">
        <f>SUMIFS($F$19:$F$250, $A$19:$A$250, "A2",$B$19:$B$250, "Activity 13")/17.92</f>
        <v>0</v>
      </c>
      <c r="AA266" s="41" t="s">
        <v>81</v>
      </c>
    </row>
    <row r="267" spans="1:27" ht="14.45" hidden="1" customHeight="1">
      <c r="A267" s="119"/>
      <c r="B267" s="120"/>
      <c r="C267" s="121"/>
      <c r="D267" s="122"/>
      <c r="E267" s="123"/>
      <c r="F267" s="124"/>
      <c r="G267" s="97"/>
      <c r="H267" s="121"/>
      <c r="N267" s="17"/>
      <c r="P267" s="28"/>
      <c r="Q267" s="41" t="s">
        <v>82</v>
      </c>
      <c r="R267" s="46">
        <f>SUMIFS($G$19:$G$250, $A$19:$A$250, "A1",$B$19:$B$250, "Activity 14")</f>
        <v>0</v>
      </c>
      <c r="S267" s="46">
        <f>SUMIFS($G$19:$G$250, $A$19:$A$250, "A2",$B$19:$B$250, "Activity 14")</f>
        <v>0</v>
      </c>
      <c r="T267" s="46">
        <f>SUMIFS($G$19:$G$250, $A$19:$A$250, "B1",$B$19:$B$250, "Activity 14")</f>
        <v>0</v>
      </c>
      <c r="U267" s="46">
        <f>SUMIFS($G$19:$G$250,$A$19:$A$250, "B2", $B$19:$B$250, "Activity 14", $H$19:$H$250, "accommodation")</f>
        <v>0</v>
      </c>
      <c r="V267" s="46">
        <f>SUMIFS($G$19:$G$250,$A$19:$A$250, "B2", $B$19:$B$250, "Activity 14", $H$19:$H$250, "subsistence")</f>
        <v>0</v>
      </c>
      <c r="W267" s="46">
        <f>SUMIFS($G$19:$G$250, $A$19:$A$250, "B3",$B$19:$B$250, "Activity 14")</f>
        <v>0</v>
      </c>
      <c r="X267" s="46">
        <f t="shared" si="5"/>
        <v>0</v>
      </c>
      <c r="Y267" s="46">
        <f>SUMIFS($F$19:$F$250, $A$19:$A$250, "A1",$B$19:$B$250, "Activity 14")/17.92</f>
        <v>0</v>
      </c>
      <c r="Z267" s="46">
        <f>SUMIFS($F$19:$F$250, $A$19:$A$250, "A2",$B$19:$B$250, "Activity 14")/17.92</f>
        <v>0</v>
      </c>
      <c r="AA267" s="41" t="s">
        <v>82</v>
      </c>
    </row>
    <row r="268" spans="1:27" ht="14.45" hidden="1" customHeight="1">
      <c r="A268" s="119"/>
      <c r="B268" s="120"/>
      <c r="C268" s="121"/>
      <c r="D268" s="122"/>
      <c r="E268" s="123"/>
      <c r="F268" s="124"/>
      <c r="G268" s="97"/>
      <c r="H268" s="121"/>
      <c r="N268" s="17"/>
      <c r="P268" s="28"/>
      <c r="Q268" s="41" t="s">
        <v>83</v>
      </c>
      <c r="R268" s="46">
        <f>SUMIFS($G$19:$G$250, $A$19:$A$250, "A1",$B$19:$B$250, "Activity 15")</f>
        <v>0</v>
      </c>
      <c r="S268" s="46">
        <f>SUMIFS($G$19:$G$250, $A$19:$A$250, "A2",$B$19:$B$250, "Activity 15")</f>
        <v>0</v>
      </c>
      <c r="T268" s="46">
        <f>SUMIFS($G$19:$G$250, $A$19:$A$250, "B1",$B$19:$B$250, "Activity 15")</f>
        <v>0</v>
      </c>
      <c r="U268" s="46">
        <f>SUMIFS($G$19:$G$250,$A$19:$A$250, "B2", $B$19:$B$250, "Activity 15", $H$19:$H$250, "accommodation")</f>
        <v>0</v>
      </c>
      <c r="V268" s="46">
        <f>SUMIFS($G$19:$G$250,$A$19:$A$250, "B2", $B$19:$B$250, "Activity 15", $H$19:$H$250, "subsistence")</f>
        <v>0</v>
      </c>
      <c r="W268" s="46">
        <f>SUMIFS($G$19:$G$250, $A$19:$A$250, "B3",$B$19:$B$250, "Activity 15")</f>
        <v>0</v>
      </c>
      <c r="X268" s="46">
        <f t="shared" si="5"/>
        <v>0</v>
      </c>
      <c r="Y268" s="46">
        <f>SUMIFS($F$19:$F$250, $A$19:$A$250, "A1",$B$19:$B$250, "Activity 15")/17.92</f>
        <v>0</v>
      </c>
      <c r="Z268" s="46">
        <f>SUMIFS($F$19:$F$250, $A$19:$A$250, "A2",$B$19:$B$250, "Activity 15")/17.92</f>
        <v>0</v>
      </c>
      <c r="AA268" s="41" t="s">
        <v>83</v>
      </c>
    </row>
    <row r="269" spans="1:27" ht="14.45" hidden="1" customHeight="1">
      <c r="A269" s="119"/>
      <c r="B269" s="120"/>
      <c r="C269" s="121"/>
      <c r="D269" s="125"/>
      <c r="E269" s="123"/>
      <c r="F269" s="124"/>
      <c r="G269" s="97"/>
      <c r="H269" s="121"/>
      <c r="N269" s="17"/>
      <c r="P269" s="28"/>
      <c r="V269" s="46"/>
      <c r="AA269" s="22"/>
    </row>
    <row r="270" spans="1:27" ht="14.45" customHeight="1">
      <c r="A270" s="119"/>
      <c r="B270" s="120"/>
      <c r="C270" s="121"/>
      <c r="D270" s="125"/>
      <c r="E270" s="123"/>
      <c r="F270" s="124"/>
      <c r="G270" s="97"/>
      <c r="H270" s="121"/>
      <c r="N270" s="17"/>
      <c r="P270" s="28"/>
      <c r="AA270" s="22"/>
    </row>
  </sheetData>
  <sheetProtection algorithmName="SHA-512" hashValue="e5q2LUJEmpIxQlnrnr53YXN/yfRyXRalh6AqInbQ7JwVGLaRXxtgdLiKadq+rEMJUzgoCe//NtWOvRRMAz12sQ==" saltValue="ksPTFf6DrfJRB/f7FBhGDA==" spinCount="100000" sheet="1" objects="1" scenarios="1"/>
  <mergeCells count="14">
    <mergeCell ref="A16:E16"/>
    <mergeCell ref="A15:E15"/>
    <mergeCell ref="A1:H1"/>
    <mergeCell ref="A14:H14"/>
    <mergeCell ref="D10:E10"/>
    <mergeCell ref="E4:E5"/>
    <mergeCell ref="D9:E9"/>
    <mergeCell ref="E13:F13"/>
    <mergeCell ref="D11:E11"/>
    <mergeCell ref="F11:H11"/>
    <mergeCell ref="A5:A10"/>
    <mergeCell ref="B6:B8"/>
    <mergeCell ref="E6:E8"/>
    <mergeCell ref="A2:I2"/>
  </mergeCells>
  <phoneticPr fontId="33" type="noConversion"/>
  <conditionalFormatting sqref="A251">
    <cfRule type="expression" dxfId="28" priority="2211" stopIfTrue="1">
      <formula>$R251</formula>
    </cfRule>
  </conditionalFormatting>
  <conditionalFormatting sqref="A251:A252">
    <cfRule type="expression" dxfId="27" priority="2210" stopIfTrue="1">
      <formula>$O251=1</formula>
    </cfRule>
  </conditionalFormatting>
  <conditionalFormatting sqref="A251:A254 A260 A262:A270">
    <cfRule type="expression" dxfId="26" priority="2209" stopIfTrue="1">
      <formula>(AND($G251&gt;0,$A251=""))</formula>
    </cfRule>
  </conditionalFormatting>
  <conditionalFormatting sqref="A252">
    <cfRule type="expression" dxfId="25" priority="2274" stopIfTrue="1">
      <formula>#REF!</formula>
    </cfRule>
  </conditionalFormatting>
  <conditionalFormatting sqref="A253">
    <cfRule type="expression" dxfId="24" priority="2285" stopIfTrue="1">
      <formula>$R252</formula>
    </cfRule>
  </conditionalFormatting>
  <conditionalFormatting sqref="A253:A254">
    <cfRule type="expression" dxfId="23" priority="2284" stopIfTrue="1">
      <formula>$N253=1</formula>
    </cfRule>
  </conditionalFormatting>
  <conditionalFormatting sqref="A254">
    <cfRule type="expression" dxfId="22" priority="2298" stopIfTrue="1">
      <formula>#REF!</formula>
    </cfRule>
  </conditionalFormatting>
  <conditionalFormatting sqref="A260 A262">
    <cfRule type="expression" dxfId="21" priority="2891" stopIfTrue="1">
      <formula>$R260</formula>
    </cfRule>
  </conditionalFormatting>
  <conditionalFormatting sqref="A263:A270">
    <cfRule type="expression" dxfId="20" priority="2229" stopIfTrue="1">
      <formula>$N263=1</formula>
    </cfRule>
    <cfRule type="expression" dxfId="19" priority="2230" stopIfTrue="1">
      <formula>$R263</formula>
    </cfRule>
  </conditionalFormatting>
  <conditionalFormatting sqref="A24:B250 A19:A23">
    <cfRule type="containsBlanks" dxfId="18" priority="2" stopIfTrue="1">
      <formula>LEN(TRIM(A19))=0</formula>
    </cfRule>
  </conditionalFormatting>
  <conditionalFormatting sqref="A260:B260 A262:B262 B261">
    <cfRule type="expression" dxfId="17" priority="2878" stopIfTrue="1">
      <formula>$N258=1</formula>
    </cfRule>
  </conditionalFormatting>
  <conditionalFormatting sqref="B251 B263:B270">
    <cfRule type="expression" dxfId="16" priority="1854" stopIfTrue="1">
      <formula>$T251=1</formula>
    </cfRule>
  </conditionalFormatting>
  <conditionalFormatting sqref="B251:B252">
    <cfRule type="expression" dxfId="15" priority="1852" stopIfTrue="1">
      <formula>$O251=1</formula>
    </cfRule>
    <cfRule type="expression" dxfId="14" priority="1853" stopIfTrue="1">
      <formula>$Q251=1</formula>
    </cfRule>
  </conditionalFormatting>
  <conditionalFormatting sqref="B251:B270">
    <cfRule type="expression" dxfId="13" priority="1843" stopIfTrue="1">
      <formula>(AND($G251&gt;0,$B251=""))</formula>
    </cfRule>
  </conditionalFormatting>
  <conditionalFormatting sqref="B252">
    <cfRule type="expression" dxfId="12" priority="1873" stopIfTrue="1">
      <formula>#REF!=1</formula>
    </cfRule>
  </conditionalFormatting>
  <conditionalFormatting sqref="B253 B255:B257">
    <cfRule type="expression" dxfId="11" priority="1880" stopIfTrue="1">
      <formula>$T252=1</formula>
    </cfRule>
  </conditionalFormatting>
  <conditionalFormatting sqref="B253:B270">
    <cfRule type="expression" dxfId="10" priority="1857" stopIfTrue="1">
      <formula>$N253=1</formula>
    </cfRule>
    <cfRule type="expression" dxfId="9" priority="1858" stopIfTrue="1">
      <formula>$P253=1</formula>
    </cfRule>
  </conditionalFormatting>
  <conditionalFormatting sqref="B254">
    <cfRule type="expression" dxfId="8" priority="1887" stopIfTrue="1">
      <formula>#REF!=1</formula>
    </cfRule>
  </conditionalFormatting>
  <conditionalFormatting sqref="B258:B259">
    <cfRule type="expression" dxfId="7" priority="2864" stopIfTrue="1">
      <formula>#REF!=1</formula>
    </cfRule>
    <cfRule type="expression" dxfId="6" priority="2866" stopIfTrue="1">
      <formula>$T257=1</formula>
    </cfRule>
  </conditionalFormatting>
  <conditionalFormatting sqref="B260:B262">
    <cfRule type="expression" dxfId="5" priority="2879" stopIfTrue="1">
      <formula>$P258=1</formula>
    </cfRule>
    <cfRule type="expression" dxfId="4" priority="2880" stopIfTrue="1">
      <formula>$T260=1</formula>
    </cfRule>
  </conditionalFormatting>
  <conditionalFormatting sqref="F10">
    <cfRule type="cellIs" dxfId="3" priority="1324" stopIfTrue="1" operator="greaterThan">
      <formula>7%</formula>
    </cfRule>
  </conditionalFormatting>
  <conditionalFormatting sqref="G19:G250">
    <cfRule type="cellIs" dxfId="2" priority="4" stopIfTrue="1" operator="lessThan">
      <formula>0</formula>
    </cfRule>
  </conditionalFormatting>
  <conditionalFormatting sqref="G252:G270">
    <cfRule type="cellIs" dxfId="1" priority="1842" stopIfTrue="1" operator="lessThan">
      <formula>0</formula>
    </cfRule>
  </conditionalFormatting>
  <conditionalFormatting sqref="B19:B23">
    <cfRule type="containsBlanks" dxfId="0" priority="1" stopIfTrue="1">
      <formula>LEN(TRIM(B19))=0</formula>
    </cfRule>
  </conditionalFormatting>
  <dataValidations count="6">
    <dataValidation type="list" allowBlank="1" showInputMessage="1" showErrorMessage="1" sqref="WVK982155:WVK983310 WLO982155:WLO983310 WBS982155:WBS983310 VRW982155:VRW983310 VIA982155:VIA983310 UYE982155:UYE983310 UOI982155:UOI983310 UEM982155:UEM983310 TUQ982155:TUQ983310 TKU982155:TKU983310 TAY982155:TAY983310 SRC982155:SRC983310 SHG982155:SHG983310 RXK982155:RXK983310 RNO982155:RNO983310 RDS982155:RDS983310 QTW982155:QTW983310 QKA982155:QKA983310 QAE982155:QAE983310 PQI982155:PQI983310 PGM982155:PGM983310 OWQ982155:OWQ983310 OMU982155:OMU983310 OCY982155:OCY983310 NTC982155:NTC983310 NJG982155:NJG983310 MZK982155:MZK983310 MPO982155:MPO983310 MFS982155:MFS983310 LVW982155:LVW983310 LMA982155:LMA983310 LCE982155:LCE983310 KSI982155:KSI983310 KIM982155:KIM983310 JYQ982155:JYQ983310 JOU982155:JOU983310 JEY982155:JEY983310 IVC982155:IVC983310 ILG982155:ILG983310 IBK982155:IBK983310 HRO982155:HRO983310 HHS982155:HHS983310 GXW982155:GXW983310 GOA982155:GOA983310 GEE982155:GEE983310 FUI982155:FUI983310 FKM982155:FKM983310 FAQ982155:FAQ983310 EQU982155:EQU983310 EGY982155:EGY983310 DXC982155:DXC983310 DNG982155:DNG983310 DDK982155:DDK983310 CTO982155:CTO983310 CJS982155:CJS983310 BZW982155:BZW983310 BQA982155:BQA983310 BGE982155:BGE983310 AWI982155:AWI983310 AMM982155:AMM983310 ACQ982155:ACQ983310 SU982155:SU983310 IY982155:IY983310 WVK916619:WVK917774 WLO916619:WLO917774 WBS916619:WBS917774 VRW916619:VRW917774 VIA916619:VIA917774 UYE916619:UYE917774 UOI916619:UOI917774 UEM916619:UEM917774 TUQ916619:TUQ917774 TKU916619:TKU917774 TAY916619:TAY917774 SRC916619:SRC917774 SHG916619:SHG917774 RXK916619:RXK917774 RNO916619:RNO917774 RDS916619:RDS917774 QTW916619:QTW917774 QKA916619:QKA917774 QAE916619:QAE917774 PQI916619:PQI917774 PGM916619:PGM917774 OWQ916619:OWQ917774 OMU916619:OMU917774 OCY916619:OCY917774 NTC916619:NTC917774 NJG916619:NJG917774 MZK916619:MZK917774 MPO916619:MPO917774 MFS916619:MFS917774 LVW916619:LVW917774 LMA916619:LMA917774 LCE916619:LCE917774 KSI916619:KSI917774 KIM916619:KIM917774 JYQ916619:JYQ917774 JOU916619:JOU917774 JEY916619:JEY917774 IVC916619:IVC917774 ILG916619:ILG917774 IBK916619:IBK917774 HRO916619:HRO917774 HHS916619:HHS917774 GXW916619:GXW917774 GOA916619:GOA917774 GEE916619:GEE917774 FUI916619:FUI917774 FKM916619:FKM917774 FAQ916619:FAQ917774 EQU916619:EQU917774 EGY916619:EGY917774 DXC916619:DXC917774 DNG916619:DNG917774 DDK916619:DDK917774 CTO916619:CTO917774 CJS916619:CJS917774 BZW916619:BZW917774 BQA916619:BQA917774 BGE916619:BGE917774 AWI916619:AWI917774 AMM916619:AMM917774 ACQ916619:ACQ917774 SU916619:SU917774 IY916619:IY917774 WVK851083:WVK852238 WLO851083:WLO852238 WBS851083:WBS852238 VRW851083:VRW852238 VIA851083:VIA852238 UYE851083:UYE852238 UOI851083:UOI852238 UEM851083:UEM852238 TUQ851083:TUQ852238 TKU851083:TKU852238 TAY851083:TAY852238 SRC851083:SRC852238 SHG851083:SHG852238 RXK851083:RXK852238 RNO851083:RNO852238 RDS851083:RDS852238 QTW851083:QTW852238 QKA851083:QKA852238 QAE851083:QAE852238 PQI851083:PQI852238 PGM851083:PGM852238 OWQ851083:OWQ852238 OMU851083:OMU852238 OCY851083:OCY852238 NTC851083:NTC852238 NJG851083:NJG852238 MZK851083:MZK852238 MPO851083:MPO852238 MFS851083:MFS852238 LVW851083:LVW852238 LMA851083:LMA852238 LCE851083:LCE852238 KSI851083:KSI852238 KIM851083:KIM852238 JYQ851083:JYQ852238 JOU851083:JOU852238 JEY851083:JEY852238 IVC851083:IVC852238 ILG851083:ILG852238 IBK851083:IBK852238 HRO851083:HRO852238 HHS851083:HHS852238 GXW851083:GXW852238 GOA851083:GOA852238 GEE851083:GEE852238 FUI851083:FUI852238 FKM851083:FKM852238 FAQ851083:FAQ852238 EQU851083:EQU852238 EGY851083:EGY852238 DXC851083:DXC852238 DNG851083:DNG852238 DDK851083:DDK852238 CTO851083:CTO852238 CJS851083:CJS852238 BZW851083:BZW852238 BQA851083:BQA852238 BGE851083:BGE852238 AWI851083:AWI852238 AMM851083:AMM852238 ACQ851083:ACQ852238 SU851083:SU852238 IY851083:IY852238 WVK785547:WVK786702 WLO785547:WLO786702 WBS785547:WBS786702 VRW785547:VRW786702 VIA785547:VIA786702 UYE785547:UYE786702 UOI785547:UOI786702 UEM785547:UEM786702 TUQ785547:TUQ786702 TKU785547:TKU786702 TAY785547:TAY786702 SRC785547:SRC786702 SHG785547:SHG786702 RXK785547:RXK786702 RNO785547:RNO786702 RDS785547:RDS786702 QTW785547:QTW786702 QKA785547:QKA786702 QAE785547:QAE786702 PQI785547:PQI786702 PGM785547:PGM786702 OWQ785547:OWQ786702 OMU785547:OMU786702 OCY785547:OCY786702 NTC785547:NTC786702 NJG785547:NJG786702 MZK785547:MZK786702 MPO785547:MPO786702 MFS785547:MFS786702 LVW785547:LVW786702 LMA785547:LMA786702 LCE785547:LCE786702 KSI785547:KSI786702 KIM785547:KIM786702 JYQ785547:JYQ786702 JOU785547:JOU786702 JEY785547:JEY786702 IVC785547:IVC786702 ILG785547:ILG786702 IBK785547:IBK786702 HRO785547:HRO786702 HHS785547:HHS786702 GXW785547:GXW786702 GOA785547:GOA786702 GEE785547:GEE786702 FUI785547:FUI786702 FKM785547:FKM786702 FAQ785547:FAQ786702 EQU785547:EQU786702 EGY785547:EGY786702 DXC785547:DXC786702 DNG785547:DNG786702 DDK785547:DDK786702 CTO785547:CTO786702 CJS785547:CJS786702 BZW785547:BZW786702 BQA785547:BQA786702 BGE785547:BGE786702 AWI785547:AWI786702 AMM785547:AMM786702 ACQ785547:ACQ786702 SU785547:SU786702 IY785547:IY786702 WVK720011:WVK721166 WLO720011:WLO721166 WBS720011:WBS721166 VRW720011:VRW721166 VIA720011:VIA721166 UYE720011:UYE721166 UOI720011:UOI721166 UEM720011:UEM721166 TUQ720011:TUQ721166 TKU720011:TKU721166 TAY720011:TAY721166 SRC720011:SRC721166 SHG720011:SHG721166 RXK720011:RXK721166 RNO720011:RNO721166 RDS720011:RDS721166 QTW720011:QTW721166 QKA720011:QKA721166 QAE720011:QAE721166 PQI720011:PQI721166 PGM720011:PGM721166 OWQ720011:OWQ721166 OMU720011:OMU721166 OCY720011:OCY721166 NTC720011:NTC721166 NJG720011:NJG721166 MZK720011:MZK721166 MPO720011:MPO721166 MFS720011:MFS721166 LVW720011:LVW721166 LMA720011:LMA721166 LCE720011:LCE721166 KSI720011:KSI721166 KIM720011:KIM721166 JYQ720011:JYQ721166 JOU720011:JOU721166 JEY720011:JEY721166 IVC720011:IVC721166 ILG720011:ILG721166 IBK720011:IBK721166 HRO720011:HRO721166 HHS720011:HHS721166 GXW720011:GXW721166 GOA720011:GOA721166 GEE720011:GEE721166 FUI720011:FUI721166 FKM720011:FKM721166 FAQ720011:FAQ721166 EQU720011:EQU721166 EGY720011:EGY721166 DXC720011:DXC721166 DNG720011:DNG721166 DDK720011:DDK721166 CTO720011:CTO721166 CJS720011:CJS721166 BZW720011:BZW721166 BQA720011:BQA721166 BGE720011:BGE721166 AWI720011:AWI721166 AMM720011:AMM721166 ACQ720011:ACQ721166 SU720011:SU721166 IY720011:IY721166 WVK654475:WVK655630 WLO654475:WLO655630 WBS654475:WBS655630 VRW654475:VRW655630 VIA654475:VIA655630 UYE654475:UYE655630 UOI654475:UOI655630 UEM654475:UEM655630 TUQ654475:TUQ655630 TKU654475:TKU655630 TAY654475:TAY655630 SRC654475:SRC655630 SHG654475:SHG655630 RXK654475:RXK655630 RNO654475:RNO655630 RDS654475:RDS655630 QTW654475:QTW655630 QKA654475:QKA655630 QAE654475:QAE655630 PQI654475:PQI655630 PGM654475:PGM655630 OWQ654475:OWQ655630 OMU654475:OMU655630 OCY654475:OCY655630 NTC654475:NTC655630 NJG654475:NJG655630 MZK654475:MZK655630 MPO654475:MPO655630 MFS654475:MFS655630 LVW654475:LVW655630 LMA654475:LMA655630 LCE654475:LCE655630 KSI654475:KSI655630 KIM654475:KIM655630 JYQ654475:JYQ655630 JOU654475:JOU655630 JEY654475:JEY655630 IVC654475:IVC655630 ILG654475:ILG655630 IBK654475:IBK655630 HRO654475:HRO655630 HHS654475:HHS655630 GXW654475:GXW655630 GOA654475:GOA655630 GEE654475:GEE655630 FUI654475:FUI655630 FKM654475:FKM655630 FAQ654475:FAQ655630 EQU654475:EQU655630 EGY654475:EGY655630 DXC654475:DXC655630 DNG654475:DNG655630 DDK654475:DDK655630 CTO654475:CTO655630 CJS654475:CJS655630 BZW654475:BZW655630 BQA654475:BQA655630 BGE654475:BGE655630 AWI654475:AWI655630 AMM654475:AMM655630 ACQ654475:ACQ655630 SU654475:SU655630 IY654475:IY655630 WVK588939:WVK590094 WLO588939:WLO590094 WBS588939:WBS590094 VRW588939:VRW590094 VIA588939:VIA590094 UYE588939:UYE590094 UOI588939:UOI590094 UEM588939:UEM590094 TUQ588939:TUQ590094 TKU588939:TKU590094 TAY588939:TAY590094 SRC588939:SRC590094 SHG588939:SHG590094 RXK588939:RXK590094 RNO588939:RNO590094 RDS588939:RDS590094 QTW588939:QTW590094 QKA588939:QKA590094 QAE588939:QAE590094 PQI588939:PQI590094 PGM588939:PGM590094 OWQ588939:OWQ590094 OMU588939:OMU590094 OCY588939:OCY590094 NTC588939:NTC590094 NJG588939:NJG590094 MZK588939:MZK590094 MPO588939:MPO590094 MFS588939:MFS590094 LVW588939:LVW590094 LMA588939:LMA590094 LCE588939:LCE590094 KSI588939:KSI590094 KIM588939:KIM590094 JYQ588939:JYQ590094 JOU588939:JOU590094 JEY588939:JEY590094 IVC588939:IVC590094 ILG588939:ILG590094 IBK588939:IBK590094 HRO588939:HRO590094 HHS588939:HHS590094 GXW588939:GXW590094 GOA588939:GOA590094 GEE588939:GEE590094 FUI588939:FUI590094 FKM588939:FKM590094 FAQ588939:FAQ590094 EQU588939:EQU590094 EGY588939:EGY590094 DXC588939:DXC590094 DNG588939:DNG590094 DDK588939:DDK590094 CTO588939:CTO590094 CJS588939:CJS590094 BZW588939:BZW590094 BQA588939:BQA590094 BGE588939:BGE590094 AWI588939:AWI590094 AMM588939:AMM590094 ACQ588939:ACQ590094 SU588939:SU590094 IY588939:IY590094 WVK523403:WVK524558 WLO523403:WLO524558 WBS523403:WBS524558 VRW523403:VRW524558 VIA523403:VIA524558 UYE523403:UYE524558 UOI523403:UOI524558 UEM523403:UEM524558 TUQ523403:TUQ524558 TKU523403:TKU524558 TAY523403:TAY524558 SRC523403:SRC524558 SHG523403:SHG524558 RXK523403:RXK524558 RNO523403:RNO524558 RDS523403:RDS524558 QTW523403:QTW524558 QKA523403:QKA524558 QAE523403:QAE524558 PQI523403:PQI524558 PGM523403:PGM524558 OWQ523403:OWQ524558 OMU523403:OMU524558 OCY523403:OCY524558 NTC523403:NTC524558 NJG523403:NJG524558 MZK523403:MZK524558 MPO523403:MPO524558 MFS523403:MFS524558 LVW523403:LVW524558 LMA523403:LMA524558 LCE523403:LCE524558 KSI523403:KSI524558 KIM523403:KIM524558 JYQ523403:JYQ524558 JOU523403:JOU524558 JEY523403:JEY524558 IVC523403:IVC524558 ILG523403:ILG524558 IBK523403:IBK524558 HRO523403:HRO524558 HHS523403:HHS524558 GXW523403:GXW524558 GOA523403:GOA524558 GEE523403:GEE524558 FUI523403:FUI524558 FKM523403:FKM524558 FAQ523403:FAQ524558 EQU523403:EQU524558 EGY523403:EGY524558 DXC523403:DXC524558 DNG523403:DNG524558 DDK523403:DDK524558 CTO523403:CTO524558 CJS523403:CJS524558 BZW523403:BZW524558 BQA523403:BQA524558 BGE523403:BGE524558 AWI523403:AWI524558 AMM523403:AMM524558 ACQ523403:ACQ524558 SU523403:SU524558 IY523403:IY524558 WVK457867:WVK459022 WLO457867:WLO459022 WBS457867:WBS459022 VRW457867:VRW459022 VIA457867:VIA459022 UYE457867:UYE459022 UOI457867:UOI459022 UEM457867:UEM459022 TUQ457867:TUQ459022 TKU457867:TKU459022 TAY457867:TAY459022 SRC457867:SRC459022 SHG457867:SHG459022 RXK457867:RXK459022 RNO457867:RNO459022 RDS457867:RDS459022 QTW457867:QTW459022 QKA457867:QKA459022 QAE457867:QAE459022 PQI457867:PQI459022 PGM457867:PGM459022 OWQ457867:OWQ459022 OMU457867:OMU459022 OCY457867:OCY459022 NTC457867:NTC459022 NJG457867:NJG459022 MZK457867:MZK459022 MPO457867:MPO459022 MFS457867:MFS459022 LVW457867:LVW459022 LMA457867:LMA459022 LCE457867:LCE459022 KSI457867:KSI459022 KIM457867:KIM459022 JYQ457867:JYQ459022 JOU457867:JOU459022 JEY457867:JEY459022 IVC457867:IVC459022 ILG457867:ILG459022 IBK457867:IBK459022 HRO457867:HRO459022 HHS457867:HHS459022 GXW457867:GXW459022 GOA457867:GOA459022 GEE457867:GEE459022 FUI457867:FUI459022 FKM457867:FKM459022 FAQ457867:FAQ459022 EQU457867:EQU459022 EGY457867:EGY459022 DXC457867:DXC459022 DNG457867:DNG459022 DDK457867:DDK459022 CTO457867:CTO459022 CJS457867:CJS459022 BZW457867:BZW459022 BQA457867:BQA459022 BGE457867:BGE459022 AWI457867:AWI459022 AMM457867:AMM459022 ACQ457867:ACQ459022 SU457867:SU459022 IY457867:IY459022 WVK392331:WVK393486 WLO392331:WLO393486 WBS392331:WBS393486 VRW392331:VRW393486 VIA392331:VIA393486 UYE392331:UYE393486 UOI392331:UOI393486 UEM392331:UEM393486 TUQ392331:TUQ393486 TKU392331:TKU393486 TAY392331:TAY393486 SRC392331:SRC393486 SHG392331:SHG393486 RXK392331:RXK393486 RNO392331:RNO393486 RDS392331:RDS393486 QTW392331:QTW393486 QKA392331:QKA393486 QAE392331:QAE393486 PQI392331:PQI393486 PGM392331:PGM393486 OWQ392331:OWQ393486 OMU392331:OMU393486 OCY392331:OCY393486 NTC392331:NTC393486 NJG392331:NJG393486 MZK392331:MZK393486 MPO392331:MPO393486 MFS392331:MFS393486 LVW392331:LVW393486 LMA392331:LMA393486 LCE392331:LCE393486 KSI392331:KSI393486 KIM392331:KIM393486 JYQ392331:JYQ393486 JOU392331:JOU393486 JEY392331:JEY393486 IVC392331:IVC393486 ILG392331:ILG393486 IBK392331:IBK393486 HRO392331:HRO393486 HHS392331:HHS393486 GXW392331:GXW393486 GOA392331:GOA393486 GEE392331:GEE393486 FUI392331:FUI393486 FKM392331:FKM393486 FAQ392331:FAQ393486 EQU392331:EQU393486 EGY392331:EGY393486 DXC392331:DXC393486 DNG392331:DNG393486 DDK392331:DDK393486 CTO392331:CTO393486 CJS392331:CJS393486 BZW392331:BZW393486 BQA392331:BQA393486 BGE392331:BGE393486 AWI392331:AWI393486 AMM392331:AMM393486 ACQ392331:ACQ393486 SU392331:SU393486 IY392331:IY393486 WVK326795:WVK327950 WLO326795:WLO327950 WBS326795:WBS327950 VRW326795:VRW327950 VIA326795:VIA327950 UYE326795:UYE327950 UOI326795:UOI327950 UEM326795:UEM327950 TUQ326795:TUQ327950 TKU326795:TKU327950 TAY326795:TAY327950 SRC326795:SRC327950 SHG326795:SHG327950 RXK326795:RXK327950 RNO326795:RNO327950 RDS326795:RDS327950 QTW326795:QTW327950 QKA326795:QKA327950 QAE326795:QAE327950 PQI326795:PQI327950 PGM326795:PGM327950 OWQ326795:OWQ327950 OMU326795:OMU327950 OCY326795:OCY327950 NTC326795:NTC327950 NJG326795:NJG327950 MZK326795:MZK327950 MPO326795:MPO327950 MFS326795:MFS327950 LVW326795:LVW327950 LMA326795:LMA327950 LCE326795:LCE327950 KSI326795:KSI327950 KIM326795:KIM327950 JYQ326795:JYQ327950 JOU326795:JOU327950 JEY326795:JEY327950 IVC326795:IVC327950 ILG326795:ILG327950 IBK326795:IBK327950 HRO326795:HRO327950 HHS326795:HHS327950 GXW326795:GXW327950 GOA326795:GOA327950 GEE326795:GEE327950 FUI326795:FUI327950 FKM326795:FKM327950 FAQ326795:FAQ327950 EQU326795:EQU327950 EGY326795:EGY327950 DXC326795:DXC327950 DNG326795:DNG327950 DDK326795:DDK327950 CTO326795:CTO327950 CJS326795:CJS327950 BZW326795:BZW327950 BQA326795:BQA327950 BGE326795:BGE327950 AWI326795:AWI327950 AMM326795:AMM327950 ACQ326795:ACQ327950 SU326795:SU327950 IY326795:IY327950 WVK261259:WVK262414 WLO261259:WLO262414 WBS261259:WBS262414 VRW261259:VRW262414 VIA261259:VIA262414 UYE261259:UYE262414 UOI261259:UOI262414 UEM261259:UEM262414 TUQ261259:TUQ262414 TKU261259:TKU262414 TAY261259:TAY262414 SRC261259:SRC262414 SHG261259:SHG262414 RXK261259:RXK262414 RNO261259:RNO262414 RDS261259:RDS262414 QTW261259:QTW262414 QKA261259:QKA262414 QAE261259:QAE262414 PQI261259:PQI262414 PGM261259:PGM262414 OWQ261259:OWQ262414 OMU261259:OMU262414 OCY261259:OCY262414 NTC261259:NTC262414 NJG261259:NJG262414 MZK261259:MZK262414 MPO261259:MPO262414 MFS261259:MFS262414 LVW261259:LVW262414 LMA261259:LMA262414 LCE261259:LCE262414 KSI261259:KSI262414 KIM261259:KIM262414 JYQ261259:JYQ262414 JOU261259:JOU262414 JEY261259:JEY262414 IVC261259:IVC262414 ILG261259:ILG262414 IBK261259:IBK262414 HRO261259:HRO262414 HHS261259:HHS262414 GXW261259:GXW262414 GOA261259:GOA262414 GEE261259:GEE262414 FUI261259:FUI262414 FKM261259:FKM262414 FAQ261259:FAQ262414 EQU261259:EQU262414 EGY261259:EGY262414 DXC261259:DXC262414 DNG261259:DNG262414 DDK261259:DDK262414 CTO261259:CTO262414 CJS261259:CJS262414 BZW261259:BZW262414 BQA261259:BQA262414 BGE261259:BGE262414 AWI261259:AWI262414 AMM261259:AMM262414 ACQ261259:ACQ262414 SU261259:SU262414 IY261259:IY262414 WVK195723:WVK196878 WLO195723:WLO196878 WBS195723:WBS196878 VRW195723:VRW196878 VIA195723:VIA196878 UYE195723:UYE196878 UOI195723:UOI196878 UEM195723:UEM196878 TUQ195723:TUQ196878 TKU195723:TKU196878 TAY195723:TAY196878 SRC195723:SRC196878 SHG195723:SHG196878 RXK195723:RXK196878 RNO195723:RNO196878 RDS195723:RDS196878 QTW195723:QTW196878 QKA195723:QKA196878 QAE195723:QAE196878 PQI195723:PQI196878 PGM195723:PGM196878 OWQ195723:OWQ196878 OMU195723:OMU196878 OCY195723:OCY196878 NTC195723:NTC196878 NJG195723:NJG196878 MZK195723:MZK196878 MPO195723:MPO196878 MFS195723:MFS196878 LVW195723:LVW196878 LMA195723:LMA196878 LCE195723:LCE196878 KSI195723:KSI196878 KIM195723:KIM196878 JYQ195723:JYQ196878 JOU195723:JOU196878 JEY195723:JEY196878 IVC195723:IVC196878 ILG195723:ILG196878 IBK195723:IBK196878 HRO195723:HRO196878 HHS195723:HHS196878 GXW195723:GXW196878 GOA195723:GOA196878 GEE195723:GEE196878 FUI195723:FUI196878 FKM195723:FKM196878 FAQ195723:FAQ196878 EQU195723:EQU196878 EGY195723:EGY196878 DXC195723:DXC196878 DNG195723:DNG196878 DDK195723:DDK196878 CTO195723:CTO196878 CJS195723:CJS196878 BZW195723:BZW196878 BQA195723:BQA196878 BGE195723:BGE196878 AWI195723:AWI196878 AMM195723:AMM196878 ACQ195723:ACQ196878 SU195723:SU196878 IY195723:IY196878 WVK130187:WVK131342 WLO130187:WLO131342 WBS130187:WBS131342 VRW130187:VRW131342 VIA130187:VIA131342 UYE130187:UYE131342 UOI130187:UOI131342 UEM130187:UEM131342 TUQ130187:TUQ131342 TKU130187:TKU131342 TAY130187:TAY131342 SRC130187:SRC131342 SHG130187:SHG131342 RXK130187:RXK131342 RNO130187:RNO131342 RDS130187:RDS131342 QTW130187:QTW131342 QKA130187:QKA131342 QAE130187:QAE131342 PQI130187:PQI131342 PGM130187:PGM131342 OWQ130187:OWQ131342 OMU130187:OMU131342 OCY130187:OCY131342 NTC130187:NTC131342 NJG130187:NJG131342 MZK130187:MZK131342 MPO130187:MPO131342 MFS130187:MFS131342 LVW130187:LVW131342 LMA130187:LMA131342 LCE130187:LCE131342 KSI130187:KSI131342 KIM130187:KIM131342 JYQ130187:JYQ131342 JOU130187:JOU131342 JEY130187:JEY131342 IVC130187:IVC131342 ILG130187:ILG131342 IBK130187:IBK131342 HRO130187:HRO131342 HHS130187:HHS131342 GXW130187:GXW131342 GOA130187:GOA131342 GEE130187:GEE131342 FUI130187:FUI131342 FKM130187:FKM131342 FAQ130187:FAQ131342 EQU130187:EQU131342 EGY130187:EGY131342 DXC130187:DXC131342 DNG130187:DNG131342 DDK130187:DDK131342 CTO130187:CTO131342 CJS130187:CJS131342 BZW130187:BZW131342 BQA130187:BQA131342 BGE130187:BGE131342 AWI130187:AWI131342 AMM130187:AMM131342 ACQ130187:ACQ131342 SU130187:SU131342 IY130187:IY131342 WVK64651:WVK65806 WLO64651:WLO65806 WBS64651:WBS65806 VRW64651:VRW65806 VIA64651:VIA65806 UYE64651:UYE65806 UOI64651:UOI65806 UEM64651:UEM65806 TUQ64651:TUQ65806 TKU64651:TKU65806 TAY64651:TAY65806 SRC64651:SRC65806 SHG64651:SHG65806 RXK64651:RXK65806 RNO64651:RNO65806 RDS64651:RDS65806 QTW64651:QTW65806 QKA64651:QKA65806 QAE64651:QAE65806 PQI64651:PQI65806 PGM64651:PGM65806 OWQ64651:OWQ65806 OMU64651:OMU65806 OCY64651:OCY65806 NTC64651:NTC65806 NJG64651:NJG65806 MZK64651:MZK65806 MPO64651:MPO65806 MFS64651:MFS65806 LVW64651:LVW65806 LMA64651:LMA65806 LCE64651:LCE65806 KSI64651:KSI65806 KIM64651:KIM65806 JYQ64651:JYQ65806 JOU64651:JOU65806 JEY64651:JEY65806 IVC64651:IVC65806 ILG64651:ILG65806 IBK64651:IBK65806 HRO64651:HRO65806 HHS64651:HHS65806 GXW64651:GXW65806 GOA64651:GOA65806 GEE64651:GEE65806 FUI64651:FUI65806 FKM64651:FKM65806 FAQ64651:FAQ65806 EQU64651:EQU65806 EGY64651:EGY65806 DXC64651:DXC65806 DNG64651:DNG65806 DDK64651:DDK65806 CTO64651:CTO65806 CJS64651:CJS65806 BZW64651:BZW65806 BQA64651:BQA65806 BGE64651:BGE65806 AWI64651:AWI65806 AMM64651:AMM65806 ACQ64651:ACQ65806 SU64651:SU65806 IY64651:IY65806 IY19:IY270 SU19:SU270 ACQ19:ACQ270 AMM19:AMM270 AWI19:AWI270 BGE19:BGE270 BQA19:BQA270 BZW19:BZW270 CJS19:CJS270 CTO19:CTO270 DDK19:DDK270 DNG19:DNG270 DXC19:DXC270 EGY19:EGY270 EQU19:EQU270 FAQ19:FAQ270 FKM19:FKM270 FUI19:FUI270 GEE19:GEE270 GOA19:GOA270 GXW19:GXW270 HHS19:HHS270 HRO19:HRO270 IBK19:IBK270 ILG19:ILG270 IVC19:IVC270 JEY19:JEY270 JOU19:JOU270 JYQ19:JYQ270 KIM19:KIM270 KSI19:KSI270 LCE19:LCE270 LMA19:LMA270 LVW19:LVW270 MFS19:MFS270 MPO19:MPO270 MZK19:MZK270 NJG19:NJG270 NTC19:NTC270 OCY19:OCY270 OMU19:OMU270 OWQ19:OWQ270 PGM19:PGM270 PQI19:PQI270 QAE19:QAE270 QKA19:QKA270 QTW19:QTW270 RDS19:RDS270 RNO19:RNO270 RXK19:RXK270 SHG19:SHG270 SRC19:SRC270 TAY19:TAY270 TKU19:TKU270 TUQ19:TUQ270 UEM19:UEM270 UOI19:UOI270 UYE19:UYE270 VIA19:VIA270 VRW19:VRW270 WBS19:WBS270 WLO19:WLO270 WVK19:WVK270" xr:uid="{C78CB5C0-A033-40A8-9192-3BBAB48DCC87}">
      <formula1>$M$13:$M$13</formula1>
    </dataValidation>
    <dataValidation type="list" allowBlank="1" showInputMessage="1" showErrorMessage="1" sqref="IY271:IY3817 WVK983311:WVK986857 WLO983311:WLO986857 WBS983311:WBS986857 VRW983311:VRW986857 VIA983311:VIA986857 UYE983311:UYE986857 UOI983311:UOI986857 UEM983311:UEM986857 TUQ983311:TUQ986857 TKU983311:TKU986857 TAY983311:TAY986857 SRC983311:SRC986857 SHG983311:SHG986857 RXK983311:RXK986857 RNO983311:RNO986857 RDS983311:RDS986857 QTW983311:QTW986857 QKA983311:QKA986857 QAE983311:QAE986857 PQI983311:PQI986857 PGM983311:PGM986857 OWQ983311:OWQ986857 OMU983311:OMU986857 OCY983311:OCY986857 NTC983311:NTC986857 NJG983311:NJG986857 MZK983311:MZK986857 MPO983311:MPO986857 MFS983311:MFS986857 LVW983311:LVW986857 LMA983311:LMA986857 LCE983311:LCE986857 KSI983311:KSI986857 KIM983311:KIM986857 JYQ983311:JYQ986857 JOU983311:JOU986857 JEY983311:JEY986857 IVC983311:IVC986857 ILG983311:ILG986857 IBK983311:IBK986857 HRO983311:HRO986857 HHS983311:HHS986857 GXW983311:GXW986857 GOA983311:GOA986857 GEE983311:GEE986857 FUI983311:FUI986857 FKM983311:FKM986857 FAQ983311:FAQ986857 EQU983311:EQU986857 EGY983311:EGY986857 DXC983311:DXC986857 DNG983311:DNG986857 DDK983311:DDK986857 CTO983311:CTO986857 CJS983311:CJS986857 BZW983311:BZW986857 BQA983311:BQA986857 BGE983311:BGE986857 AWI983311:AWI986857 AMM983311:AMM986857 ACQ983311:ACQ986857 SU983311:SU986857 IY983311:IY986857 WVK917775:WVK921321 WLO917775:WLO921321 WBS917775:WBS921321 VRW917775:VRW921321 VIA917775:VIA921321 UYE917775:UYE921321 UOI917775:UOI921321 UEM917775:UEM921321 TUQ917775:TUQ921321 TKU917775:TKU921321 TAY917775:TAY921321 SRC917775:SRC921321 SHG917775:SHG921321 RXK917775:RXK921321 RNO917775:RNO921321 RDS917775:RDS921321 QTW917775:QTW921321 QKA917775:QKA921321 QAE917775:QAE921321 PQI917775:PQI921321 PGM917775:PGM921321 OWQ917775:OWQ921321 OMU917775:OMU921321 OCY917775:OCY921321 NTC917775:NTC921321 NJG917775:NJG921321 MZK917775:MZK921321 MPO917775:MPO921321 MFS917775:MFS921321 LVW917775:LVW921321 LMA917775:LMA921321 LCE917775:LCE921321 KSI917775:KSI921321 KIM917775:KIM921321 JYQ917775:JYQ921321 JOU917775:JOU921321 JEY917775:JEY921321 IVC917775:IVC921321 ILG917775:ILG921321 IBK917775:IBK921321 HRO917775:HRO921321 HHS917775:HHS921321 GXW917775:GXW921321 GOA917775:GOA921321 GEE917775:GEE921321 FUI917775:FUI921321 FKM917775:FKM921321 FAQ917775:FAQ921321 EQU917775:EQU921321 EGY917775:EGY921321 DXC917775:DXC921321 DNG917775:DNG921321 DDK917775:DDK921321 CTO917775:CTO921321 CJS917775:CJS921321 BZW917775:BZW921321 BQA917775:BQA921321 BGE917775:BGE921321 AWI917775:AWI921321 AMM917775:AMM921321 ACQ917775:ACQ921321 SU917775:SU921321 IY917775:IY921321 WVK852239:WVK855785 WLO852239:WLO855785 WBS852239:WBS855785 VRW852239:VRW855785 VIA852239:VIA855785 UYE852239:UYE855785 UOI852239:UOI855785 UEM852239:UEM855785 TUQ852239:TUQ855785 TKU852239:TKU855785 TAY852239:TAY855785 SRC852239:SRC855785 SHG852239:SHG855785 RXK852239:RXK855785 RNO852239:RNO855785 RDS852239:RDS855785 QTW852239:QTW855785 QKA852239:QKA855785 QAE852239:QAE855785 PQI852239:PQI855785 PGM852239:PGM855785 OWQ852239:OWQ855785 OMU852239:OMU855785 OCY852239:OCY855785 NTC852239:NTC855785 NJG852239:NJG855785 MZK852239:MZK855785 MPO852239:MPO855785 MFS852239:MFS855785 LVW852239:LVW855785 LMA852239:LMA855785 LCE852239:LCE855785 KSI852239:KSI855785 KIM852239:KIM855785 JYQ852239:JYQ855785 JOU852239:JOU855785 JEY852239:JEY855785 IVC852239:IVC855785 ILG852239:ILG855785 IBK852239:IBK855785 HRO852239:HRO855785 HHS852239:HHS855785 GXW852239:GXW855785 GOA852239:GOA855785 GEE852239:GEE855785 FUI852239:FUI855785 FKM852239:FKM855785 FAQ852239:FAQ855785 EQU852239:EQU855785 EGY852239:EGY855785 DXC852239:DXC855785 DNG852239:DNG855785 DDK852239:DDK855785 CTO852239:CTO855785 CJS852239:CJS855785 BZW852239:BZW855785 BQA852239:BQA855785 BGE852239:BGE855785 AWI852239:AWI855785 AMM852239:AMM855785 ACQ852239:ACQ855785 SU852239:SU855785 IY852239:IY855785 WVK786703:WVK790249 WLO786703:WLO790249 WBS786703:WBS790249 VRW786703:VRW790249 VIA786703:VIA790249 UYE786703:UYE790249 UOI786703:UOI790249 UEM786703:UEM790249 TUQ786703:TUQ790249 TKU786703:TKU790249 TAY786703:TAY790249 SRC786703:SRC790249 SHG786703:SHG790249 RXK786703:RXK790249 RNO786703:RNO790249 RDS786703:RDS790249 QTW786703:QTW790249 QKA786703:QKA790249 QAE786703:QAE790249 PQI786703:PQI790249 PGM786703:PGM790249 OWQ786703:OWQ790249 OMU786703:OMU790249 OCY786703:OCY790249 NTC786703:NTC790249 NJG786703:NJG790249 MZK786703:MZK790249 MPO786703:MPO790249 MFS786703:MFS790249 LVW786703:LVW790249 LMA786703:LMA790249 LCE786703:LCE790249 KSI786703:KSI790249 KIM786703:KIM790249 JYQ786703:JYQ790249 JOU786703:JOU790249 JEY786703:JEY790249 IVC786703:IVC790249 ILG786703:ILG790249 IBK786703:IBK790249 HRO786703:HRO790249 HHS786703:HHS790249 GXW786703:GXW790249 GOA786703:GOA790249 GEE786703:GEE790249 FUI786703:FUI790249 FKM786703:FKM790249 FAQ786703:FAQ790249 EQU786703:EQU790249 EGY786703:EGY790249 DXC786703:DXC790249 DNG786703:DNG790249 DDK786703:DDK790249 CTO786703:CTO790249 CJS786703:CJS790249 BZW786703:BZW790249 BQA786703:BQA790249 BGE786703:BGE790249 AWI786703:AWI790249 AMM786703:AMM790249 ACQ786703:ACQ790249 SU786703:SU790249 IY786703:IY790249 WVK721167:WVK724713 WLO721167:WLO724713 WBS721167:WBS724713 VRW721167:VRW724713 VIA721167:VIA724713 UYE721167:UYE724713 UOI721167:UOI724713 UEM721167:UEM724713 TUQ721167:TUQ724713 TKU721167:TKU724713 TAY721167:TAY724713 SRC721167:SRC724713 SHG721167:SHG724713 RXK721167:RXK724713 RNO721167:RNO724713 RDS721167:RDS724713 QTW721167:QTW724713 QKA721167:QKA724713 QAE721167:QAE724713 PQI721167:PQI724713 PGM721167:PGM724713 OWQ721167:OWQ724713 OMU721167:OMU724713 OCY721167:OCY724713 NTC721167:NTC724713 NJG721167:NJG724713 MZK721167:MZK724713 MPO721167:MPO724713 MFS721167:MFS724713 LVW721167:LVW724713 LMA721167:LMA724713 LCE721167:LCE724713 KSI721167:KSI724713 KIM721167:KIM724713 JYQ721167:JYQ724713 JOU721167:JOU724713 JEY721167:JEY724713 IVC721167:IVC724713 ILG721167:ILG724713 IBK721167:IBK724713 HRO721167:HRO724713 HHS721167:HHS724713 GXW721167:GXW724713 GOA721167:GOA724713 GEE721167:GEE724713 FUI721167:FUI724713 FKM721167:FKM724713 FAQ721167:FAQ724713 EQU721167:EQU724713 EGY721167:EGY724713 DXC721167:DXC724713 DNG721167:DNG724713 DDK721167:DDK724713 CTO721167:CTO724713 CJS721167:CJS724713 BZW721167:BZW724713 BQA721167:BQA724713 BGE721167:BGE724713 AWI721167:AWI724713 AMM721167:AMM724713 ACQ721167:ACQ724713 SU721167:SU724713 IY721167:IY724713 WVK655631:WVK659177 WLO655631:WLO659177 WBS655631:WBS659177 VRW655631:VRW659177 VIA655631:VIA659177 UYE655631:UYE659177 UOI655631:UOI659177 UEM655631:UEM659177 TUQ655631:TUQ659177 TKU655631:TKU659177 TAY655631:TAY659177 SRC655631:SRC659177 SHG655631:SHG659177 RXK655631:RXK659177 RNO655631:RNO659177 RDS655631:RDS659177 QTW655631:QTW659177 QKA655631:QKA659177 QAE655631:QAE659177 PQI655631:PQI659177 PGM655631:PGM659177 OWQ655631:OWQ659177 OMU655631:OMU659177 OCY655631:OCY659177 NTC655631:NTC659177 NJG655631:NJG659177 MZK655631:MZK659177 MPO655631:MPO659177 MFS655631:MFS659177 LVW655631:LVW659177 LMA655631:LMA659177 LCE655631:LCE659177 KSI655631:KSI659177 KIM655631:KIM659177 JYQ655631:JYQ659177 JOU655631:JOU659177 JEY655631:JEY659177 IVC655631:IVC659177 ILG655631:ILG659177 IBK655631:IBK659177 HRO655631:HRO659177 HHS655631:HHS659177 GXW655631:GXW659177 GOA655631:GOA659177 GEE655631:GEE659177 FUI655631:FUI659177 FKM655631:FKM659177 FAQ655631:FAQ659177 EQU655631:EQU659177 EGY655631:EGY659177 DXC655631:DXC659177 DNG655631:DNG659177 DDK655631:DDK659177 CTO655631:CTO659177 CJS655631:CJS659177 BZW655631:BZW659177 BQA655631:BQA659177 BGE655631:BGE659177 AWI655631:AWI659177 AMM655631:AMM659177 ACQ655631:ACQ659177 SU655631:SU659177 IY655631:IY659177 WVK590095:WVK593641 WLO590095:WLO593641 WBS590095:WBS593641 VRW590095:VRW593641 VIA590095:VIA593641 UYE590095:UYE593641 UOI590095:UOI593641 UEM590095:UEM593641 TUQ590095:TUQ593641 TKU590095:TKU593641 TAY590095:TAY593641 SRC590095:SRC593641 SHG590095:SHG593641 RXK590095:RXK593641 RNO590095:RNO593641 RDS590095:RDS593641 QTW590095:QTW593641 QKA590095:QKA593641 QAE590095:QAE593641 PQI590095:PQI593641 PGM590095:PGM593641 OWQ590095:OWQ593641 OMU590095:OMU593641 OCY590095:OCY593641 NTC590095:NTC593641 NJG590095:NJG593641 MZK590095:MZK593641 MPO590095:MPO593641 MFS590095:MFS593641 LVW590095:LVW593641 LMA590095:LMA593641 LCE590095:LCE593641 KSI590095:KSI593641 KIM590095:KIM593641 JYQ590095:JYQ593641 JOU590095:JOU593641 JEY590095:JEY593641 IVC590095:IVC593641 ILG590095:ILG593641 IBK590095:IBK593641 HRO590095:HRO593641 HHS590095:HHS593641 GXW590095:GXW593641 GOA590095:GOA593641 GEE590095:GEE593641 FUI590095:FUI593641 FKM590095:FKM593641 FAQ590095:FAQ593641 EQU590095:EQU593641 EGY590095:EGY593641 DXC590095:DXC593641 DNG590095:DNG593641 DDK590095:DDK593641 CTO590095:CTO593641 CJS590095:CJS593641 BZW590095:BZW593641 BQA590095:BQA593641 BGE590095:BGE593641 AWI590095:AWI593641 AMM590095:AMM593641 ACQ590095:ACQ593641 SU590095:SU593641 IY590095:IY593641 WVK524559:WVK528105 WLO524559:WLO528105 WBS524559:WBS528105 VRW524559:VRW528105 VIA524559:VIA528105 UYE524559:UYE528105 UOI524559:UOI528105 UEM524559:UEM528105 TUQ524559:TUQ528105 TKU524559:TKU528105 TAY524559:TAY528105 SRC524559:SRC528105 SHG524559:SHG528105 RXK524559:RXK528105 RNO524559:RNO528105 RDS524559:RDS528105 QTW524559:QTW528105 QKA524559:QKA528105 QAE524559:QAE528105 PQI524559:PQI528105 PGM524559:PGM528105 OWQ524559:OWQ528105 OMU524559:OMU528105 OCY524559:OCY528105 NTC524559:NTC528105 NJG524559:NJG528105 MZK524559:MZK528105 MPO524559:MPO528105 MFS524559:MFS528105 LVW524559:LVW528105 LMA524559:LMA528105 LCE524559:LCE528105 KSI524559:KSI528105 KIM524559:KIM528105 JYQ524559:JYQ528105 JOU524559:JOU528105 JEY524559:JEY528105 IVC524559:IVC528105 ILG524559:ILG528105 IBK524559:IBK528105 HRO524559:HRO528105 HHS524559:HHS528105 GXW524559:GXW528105 GOA524559:GOA528105 GEE524559:GEE528105 FUI524559:FUI528105 FKM524559:FKM528105 FAQ524559:FAQ528105 EQU524559:EQU528105 EGY524559:EGY528105 DXC524559:DXC528105 DNG524559:DNG528105 DDK524559:DDK528105 CTO524559:CTO528105 CJS524559:CJS528105 BZW524559:BZW528105 BQA524559:BQA528105 BGE524559:BGE528105 AWI524559:AWI528105 AMM524559:AMM528105 ACQ524559:ACQ528105 SU524559:SU528105 IY524559:IY528105 WVK459023:WVK462569 WLO459023:WLO462569 WBS459023:WBS462569 VRW459023:VRW462569 VIA459023:VIA462569 UYE459023:UYE462569 UOI459023:UOI462569 UEM459023:UEM462569 TUQ459023:TUQ462569 TKU459023:TKU462569 TAY459023:TAY462569 SRC459023:SRC462569 SHG459023:SHG462569 RXK459023:RXK462569 RNO459023:RNO462569 RDS459023:RDS462569 QTW459023:QTW462569 QKA459023:QKA462569 QAE459023:QAE462569 PQI459023:PQI462569 PGM459023:PGM462569 OWQ459023:OWQ462569 OMU459023:OMU462569 OCY459023:OCY462569 NTC459023:NTC462569 NJG459023:NJG462569 MZK459023:MZK462569 MPO459023:MPO462569 MFS459023:MFS462569 LVW459023:LVW462569 LMA459023:LMA462569 LCE459023:LCE462569 KSI459023:KSI462569 KIM459023:KIM462569 JYQ459023:JYQ462569 JOU459023:JOU462569 JEY459023:JEY462569 IVC459023:IVC462569 ILG459023:ILG462569 IBK459023:IBK462569 HRO459023:HRO462569 HHS459023:HHS462569 GXW459023:GXW462569 GOA459023:GOA462569 GEE459023:GEE462569 FUI459023:FUI462569 FKM459023:FKM462569 FAQ459023:FAQ462569 EQU459023:EQU462569 EGY459023:EGY462569 DXC459023:DXC462569 DNG459023:DNG462569 DDK459023:DDK462569 CTO459023:CTO462569 CJS459023:CJS462569 BZW459023:BZW462569 BQA459023:BQA462569 BGE459023:BGE462569 AWI459023:AWI462569 AMM459023:AMM462569 ACQ459023:ACQ462569 SU459023:SU462569 IY459023:IY462569 WVK393487:WVK397033 WLO393487:WLO397033 WBS393487:WBS397033 VRW393487:VRW397033 VIA393487:VIA397033 UYE393487:UYE397033 UOI393487:UOI397033 UEM393487:UEM397033 TUQ393487:TUQ397033 TKU393487:TKU397033 TAY393487:TAY397033 SRC393487:SRC397033 SHG393487:SHG397033 RXK393487:RXK397033 RNO393487:RNO397033 RDS393487:RDS397033 QTW393487:QTW397033 QKA393487:QKA397033 QAE393487:QAE397033 PQI393487:PQI397033 PGM393487:PGM397033 OWQ393487:OWQ397033 OMU393487:OMU397033 OCY393487:OCY397033 NTC393487:NTC397033 NJG393487:NJG397033 MZK393487:MZK397033 MPO393487:MPO397033 MFS393487:MFS397033 LVW393487:LVW397033 LMA393487:LMA397033 LCE393487:LCE397033 KSI393487:KSI397033 KIM393487:KIM397033 JYQ393487:JYQ397033 JOU393487:JOU397033 JEY393487:JEY397033 IVC393487:IVC397033 ILG393487:ILG397033 IBK393487:IBK397033 HRO393487:HRO397033 HHS393487:HHS397033 GXW393487:GXW397033 GOA393487:GOA397033 GEE393487:GEE397033 FUI393487:FUI397033 FKM393487:FKM397033 FAQ393487:FAQ397033 EQU393487:EQU397033 EGY393487:EGY397033 DXC393487:DXC397033 DNG393487:DNG397033 DDK393487:DDK397033 CTO393487:CTO397033 CJS393487:CJS397033 BZW393487:BZW397033 BQA393487:BQA397033 BGE393487:BGE397033 AWI393487:AWI397033 AMM393487:AMM397033 ACQ393487:ACQ397033 SU393487:SU397033 IY393487:IY397033 WVK327951:WVK331497 WLO327951:WLO331497 WBS327951:WBS331497 VRW327951:VRW331497 VIA327951:VIA331497 UYE327951:UYE331497 UOI327951:UOI331497 UEM327951:UEM331497 TUQ327951:TUQ331497 TKU327951:TKU331497 TAY327951:TAY331497 SRC327951:SRC331497 SHG327951:SHG331497 RXK327951:RXK331497 RNO327951:RNO331497 RDS327951:RDS331497 QTW327951:QTW331497 QKA327951:QKA331497 QAE327951:QAE331497 PQI327951:PQI331497 PGM327951:PGM331497 OWQ327951:OWQ331497 OMU327951:OMU331497 OCY327951:OCY331497 NTC327951:NTC331497 NJG327951:NJG331497 MZK327951:MZK331497 MPO327951:MPO331497 MFS327951:MFS331497 LVW327951:LVW331497 LMA327951:LMA331497 LCE327951:LCE331497 KSI327951:KSI331497 KIM327951:KIM331497 JYQ327951:JYQ331497 JOU327951:JOU331497 JEY327951:JEY331497 IVC327951:IVC331497 ILG327951:ILG331497 IBK327951:IBK331497 HRO327951:HRO331497 HHS327951:HHS331497 GXW327951:GXW331497 GOA327951:GOA331497 GEE327951:GEE331497 FUI327951:FUI331497 FKM327951:FKM331497 FAQ327951:FAQ331497 EQU327951:EQU331497 EGY327951:EGY331497 DXC327951:DXC331497 DNG327951:DNG331497 DDK327951:DDK331497 CTO327951:CTO331497 CJS327951:CJS331497 BZW327951:BZW331497 BQA327951:BQA331497 BGE327951:BGE331497 AWI327951:AWI331497 AMM327951:AMM331497 ACQ327951:ACQ331497 SU327951:SU331497 IY327951:IY331497 WVK262415:WVK265961 WLO262415:WLO265961 WBS262415:WBS265961 VRW262415:VRW265961 VIA262415:VIA265961 UYE262415:UYE265961 UOI262415:UOI265961 UEM262415:UEM265961 TUQ262415:TUQ265961 TKU262415:TKU265961 TAY262415:TAY265961 SRC262415:SRC265961 SHG262415:SHG265961 RXK262415:RXK265961 RNO262415:RNO265961 RDS262415:RDS265961 QTW262415:QTW265961 QKA262415:QKA265961 QAE262415:QAE265961 PQI262415:PQI265961 PGM262415:PGM265961 OWQ262415:OWQ265961 OMU262415:OMU265961 OCY262415:OCY265961 NTC262415:NTC265961 NJG262415:NJG265961 MZK262415:MZK265961 MPO262415:MPO265961 MFS262415:MFS265961 LVW262415:LVW265961 LMA262415:LMA265961 LCE262415:LCE265961 KSI262415:KSI265961 KIM262415:KIM265961 JYQ262415:JYQ265961 JOU262415:JOU265961 JEY262415:JEY265961 IVC262415:IVC265961 ILG262415:ILG265961 IBK262415:IBK265961 HRO262415:HRO265961 HHS262415:HHS265961 GXW262415:GXW265961 GOA262415:GOA265961 GEE262415:GEE265961 FUI262415:FUI265961 FKM262415:FKM265961 FAQ262415:FAQ265961 EQU262415:EQU265961 EGY262415:EGY265961 DXC262415:DXC265961 DNG262415:DNG265961 DDK262415:DDK265961 CTO262415:CTO265961 CJS262415:CJS265961 BZW262415:BZW265961 BQA262415:BQA265961 BGE262415:BGE265961 AWI262415:AWI265961 AMM262415:AMM265961 ACQ262415:ACQ265961 SU262415:SU265961 IY262415:IY265961 WVK196879:WVK200425 WLO196879:WLO200425 WBS196879:WBS200425 VRW196879:VRW200425 VIA196879:VIA200425 UYE196879:UYE200425 UOI196879:UOI200425 UEM196879:UEM200425 TUQ196879:TUQ200425 TKU196879:TKU200425 TAY196879:TAY200425 SRC196879:SRC200425 SHG196879:SHG200425 RXK196879:RXK200425 RNO196879:RNO200425 RDS196879:RDS200425 QTW196879:QTW200425 QKA196879:QKA200425 QAE196879:QAE200425 PQI196879:PQI200425 PGM196879:PGM200425 OWQ196879:OWQ200425 OMU196879:OMU200425 OCY196879:OCY200425 NTC196879:NTC200425 NJG196879:NJG200425 MZK196879:MZK200425 MPO196879:MPO200425 MFS196879:MFS200425 LVW196879:LVW200425 LMA196879:LMA200425 LCE196879:LCE200425 KSI196879:KSI200425 KIM196879:KIM200425 JYQ196879:JYQ200425 JOU196879:JOU200425 JEY196879:JEY200425 IVC196879:IVC200425 ILG196879:ILG200425 IBK196879:IBK200425 HRO196879:HRO200425 HHS196879:HHS200425 GXW196879:GXW200425 GOA196879:GOA200425 GEE196879:GEE200425 FUI196879:FUI200425 FKM196879:FKM200425 FAQ196879:FAQ200425 EQU196879:EQU200425 EGY196879:EGY200425 DXC196879:DXC200425 DNG196879:DNG200425 DDK196879:DDK200425 CTO196879:CTO200425 CJS196879:CJS200425 BZW196879:BZW200425 BQA196879:BQA200425 BGE196879:BGE200425 AWI196879:AWI200425 AMM196879:AMM200425 ACQ196879:ACQ200425 SU196879:SU200425 IY196879:IY200425 WVK131343:WVK134889 WLO131343:WLO134889 WBS131343:WBS134889 VRW131343:VRW134889 VIA131343:VIA134889 UYE131343:UYE134889 UOI131343:UOI134889 UEM131343:UEM134889 TUQ131343:TUQ134889 TKU131343:TKU134889 TAY131343:TAY134889 SRC131343:SRC134889 SHG131343:SHG134889 RXK131343:RXK134889 RNO131343:RNO134889 RDS131343:RDS134889 QTW131343:QTW134889 QKA131343:QKA134889 QAE131343:QAE134889 PQI131343:PQI134889 PGM131343:PGM134889 OWQ131343:OWQ134889 OMU131343:OMU134889 OCY131343:OCY134889 NTC131343:NTC134889 NJG131343:NJG134889 MZK131343:MZK134889 MPO131343:MPO134889 MFS131343:MFS134889 LVW131343:LVW134889 LMA131343:LMA134889 LCE131343:LCE134889 KSI131343:KSI134889 KIM131343:KIM134889 JYQ131343:JYQ134889 JOU131343:JOU134889 JEY131343:JEY134889 IVC131343:IVC134889 ILG131343:ILG134889 IBK131343:IBK134889 HRO131343:HRO134889 HHS131343:HHS134889 GXW131343:GXW134889 GOA131343:GOA134889 GEE131343:GEE134889 FUI131343:FUI134889 FKM131343:FKM134889 FAQ131343:FAQ134889 EQU131343:EQU134889 EGY131343:EGY134889 DXC131343:DXC134889 DNG131343:DNG134889 DDK131343:DDK134889 CTO131343:CTO134889 CJS131343:CJS134889 BZW131343:BZW134889 BQA131343:BQA134889 BGE131343:BGE134889 AWI131343:AWI134889 AMM131343:AMM134889 ACQ131343:ACQ134889 SU131343:SU134889 IY131343:IY134889 WVK65807:WVK69353 WLO65807:WLO69353 WBS65807:WBS69353 VRW65807:VRW69353 VIA65807:VIA69353 UYE65807:UYE69353 UOI65807:UOI69353 UEM65807:UEM69353 TUQ65807:TUQ69353 TKU65807:TKU69353 TAY65807:TAY69353 SRC65807:SRC69353 SHG65807:SHG69353 RXK65807:RXK69353 RNO65807:RNO69353 RDS65807:RDS69353 QTW65807:QTW69353 QKA65807:QKA69353 QAE65807:QAE69353 PQI65807:PQI69353 PGM65807:PGM69353 OWQ65807:OWQ69353 OMU65807:OMU69353 OCY65807:OCY69353 NTC65807:NTC69353 NJG65807:NJG69353 MZK65807:MZK69353 MPO65807:MPO69353 MFS65807:MFS69353 LVW65807:LVW69353 LMA65807:LMA69353 LCE65807:LCE69353 KSI65807:KSI69353 KIM65807:KIM69353 JYQ65807:JYQ69353 JOU65807:JOU69353 JEY65807:JEY69353 IVC65807:IVC69353 ILG65807:ILG69353 IBK65807:IBK69353 HRO65807:HRO69353 HHS65807:HHS69353 GXW65807:GXW69353 GOA65807:GOA69353 GEE65807:GEE69353 FUI65807:FUI69353 FKM65807:FKM69353 FAQ65807:FAQ69353 EQU65807:EQU69353 EGY65807:EGY69353 DXC65807:DXC69353 DNG65807:DNG69353 DDK65807:DDK69353 CTO65807:CTO69353 CJS65807:CJS69353 BZW65807:BZW69353 BQA65807:BQA69353 BGE65807:BGE69353 AWI65807:AWI69353 AMM65807:AMM69353 ACQ65807:ACQ69353 SU65807:SU69353 IY65807:IY69353 WVK271:WVK3817 WLO271:WLO3817 WBS271:WBS3817 VRW271:VRW3817 VIA271:VIA3817 UYE271:UYE3817 UOI271:UOI3817 UEM271:UEM3817 TUQ271:TUQ3817 TKU271:TKU3817 TAY271:TAY3817 SRC271:SRC3817 SHG271:SHG3817 RXK271:RXK3817 RNO271:RNO3817 RDS271:RDS3817 QTW271:QTW3817 QKA271:QKA3817 QAE271:QAE3817 PQI271:PQI3817 PGM271:PGM3817 OWQ271:OWQ3817 OMU271:OMU3817 OCY271:OCY3817 NTC271:NTC3817 NJG271:NJG3817 MZK271:MZK3817 MPO271:MPO3817 MFS271:MFS3817 LVW271:LVW3817 LMA271:LMA3817 LCE271:LCE3817 KSI271:KSI3817 KIM271:KIM3817 JYQ271:JYQ3817 JOU271:JOU3817 JEY271:JEY3817 IVC271:IVC3817 ILG271:ILG3817 IBK271:IBK3817 HRO271:HRO3817 HHS271:HHS3817 GXW271:GXW3817 GOA271:GOA3817 GEE271:GEE3817 FUI271:FUI3817 FKM271:FKM3817 FAQ271:FAQ3817 EQU271:EQU3817 EGY271:EGY3817 DXC271:DXC3817 DNG271:DNG3817 DDK271:DDK3817 CTO271:CTO3817 CJS271:CJS3817 BZW271:BZW3817 BQA271:BQA3817 BGE271:BGE3817 AWI271:AWI3817 AMM271:AMM3817 ACQ271:ACQ3817 SU271:SU3817 WVL982155:WVL983310 B64651:B65806 IZ64651:IZ65806 SV64651:SV65806 ACR64651:ACR65806 AMN64651:AMN65806 AWJ64651:AWJ65806 BGF64651:BGF65806 BQB64651:BQB65806 BZX64651:BZX65806 CJT64651:CJT65806 CTP64651:CTP65806 DDL64651:DDL65806 DNH64651:DNH65806 DXD64651:DXD65806 EGZ64651:EGZ65806 EQV64651:EQV65806 FAR64651:FAR65806 FKN64651:FKN65806 FUJ64651:FUJ65806 GEF64651:GEF65806 GOB64651:GOB65806 GXX64651:GXX65806 HHT64651:HHT65806 HRP64651:HRP65806 IBL64651:IBL65806 ILH64651:ILH65806 IVD64651:IVD65806 JEZ64651:JEZ65806 JOV64651:JOV65806 JYR64651:JYR65806 KIN64651:KIN65806 KSJ64651:KSJ65806 LCF64651:LCF65806 LMB64651:LMB65806 LVX64651:LVX65806 MFT64651:MFT65806 MPP64651:MPP65806 MZL64651:MZL65806 NJH64651:NJH65806 NTD64651:NTD65806 OCZ64651:OCZ65806 OMV64651:OMV65806 OWR64651:OWR65806 PGN64651:PGN65806 PQJ64651:PQJ65806 QAF64651:QAF65806 QKB64651:QKB65806 QTX64651:QTX65806 RDT64651:RDT65806 RNP64651:RNP65806 RXL64651:RXL65806 SHH64651:SHH65806 SRD64651:SRD65806 TAZ64651:TAZ65806 TKV64651:TKV65806 TUR64651:TUR65806 UEN64651:UEN65806 UOJ64651:UOJ65806 UYF64651:UYF65806 VIB64651:VIB65806 VRX64651:VRX65806 WBT64651:WBT65806 WLP64651:WLP65806 WVL64651:WVL65806 B130187:B131342 IZ130187:IZ131342 SV130187:SV131342 ACR130187:ACR131342 AMN130187:AMN131342 AWJ130187:AWJ131342 BGF130187:BGF131342 BQB130187:BQB131342 BZX130187:BZX131342 CJT130187:CJT131342 CTP130187:CTP131342 DDL130187:DDL131342 DNH130187:DNH131342 DXD130187:DXD131342 EGZ130187:EGZ131342 EQV130187:EQV131342 FAR130187:FAR131342 FKN130187:FKN131342 FUJ130187:FUJ131342 GEF130187:GEF131342 GOB130187:GOB131342 GXX130187:GXX131342 HHT130187:HHT131342 HRP130187:HRP131342 IBL130187:IBL131342 ILH130187:ILH131342 IVD130187:IVD131342 JEZ130187:JEZ131342 JOV130187:JOV131342 JYR130187:JYR131342 KIN130187:KIN131342 KSJ130187:KSJ131342 LCF130187:LCF131342 LMB130187:LMB131342 LVX130187:LVX131342 MFT130187:MFT131342 MPP130187:MPP131342 MZL130187:MZL131342 NJH130187:NJH131342 NTD130187:NTD131342 OCZ130187:OCZ131342 OMV130187:OMV131342 OWR130187:OWR131342 PGN130187:PGN131342 PQJ130187:PQJ131342 QAF130187:QAF131342 QKB130187:QKB131342 QTX130187:QTX131342 RDT130187:RDT131342 RNP130187:RNP131342 RXL130187:RXL131342 SHH130187:SHH131342 SRD130187:SRD131342 TAZ130187:TAZ131342 TKV130187:TKV131342 TUR130187:TUR131342 UEN130187:UEN131342 UOJ130187:UOJ131342 UYF130187:UYF131342 VIB130187:VIB131342 VRX130187:VRX131342 WBT130187:WBT131342 WLP130187:WLP131342 WVL130187:WVL131342 B195723:B196878 IZ195723:IZ196878 SV195723:SV196878 ACR195723:ACR196878 AMN195723:AMN196878 AWJ195723:AWJ196878 BGF195723:BGF196878 BQB195723:BQB196878 BZX195723:BZX196878 CJT195723:CJT196878 CTP195723:CTP196878 DDL195723:DDL196878 DNH195723:DNH196878 DXD195723:DXD196878 EGZ195723:EGZ196878 EQV195723:EQV196878 FAR195723:FAR196878 FKN195723:FKN196878 FUJ195723:FUJ196878 GEF195723:GEF196878 GOB195723:GOB196878 GXX195723:GXX196878 HHT195723:HHT196878 HRP195723:HRP196878 IBL195723:IBL196878 ILH195723:ILH196878 IVD195723:IVD196878 JEZ195723:JEZ196878 JOV195723:JOV196878 JYR195723:JYR196878 KIN195723:KIN196878 KSJ195723:KSJ196878 LCF195723:LCF196878 LMB195723:LMB196878 LVX195723:LVX196878 MFT195723:MFT196878 MPP195723:MPP196878 MZL195723:MZL196878 NJH195723:NJH196878 NTD195723:NTD196878 OCZ195723:OCZ196878 OMV195723:OMV196878 OWR195723:OWR196878 PGN195723:PGN196878 PQJ195723:PQJ196878 QAF195723:QAF196878 QKB195723:QKB196878 QTX195723:QTX196878 RDT195723:RDT196878 RNP195723:RNP196878 RXL195723:RXL196878 SHH195723:SHH196878 SRD195723:SRD196878 TAZ195723:TAZ196878 TKV195723:TKV196878 TUR195723:TUR196878 UEN195723:UEN196878 UOJ195723:UOJ196878 UYF195723:UYF196878 VIB195723:VIB196878 VRX195723:VRX196878 WBT195723:WBT196878 WLP195723:WLP196878 WVL195723:WVL196878 B261259:B262414 IZ261259:IZ262414 SV261259:SV262414 ACR261259:ACR262414 AMN261259:AMN262414 AWJ261259:AWJ262414 BGF261259:BGF262414 BQB261259:BQB262414 BZX261259:BZX262414 CJT261259:CJT262414 CTP261259:CTP262414 DDL261259:DDL262414 DNH261259:DNH262414 DXD261259:DXD262414 EGZ261259:EGZ262414 EQV261259:EQV262414 FAR261259:FAR262414 FKN261259:FKN262414 FUJ261259:FUJ262414 GEF261259:GEF262414 GOB261259:GOB262414 GXX261259:GXX262414 HHT261259:HHT262414 HRP261259:HRP262414 IBL261259:IBL262414 ILH261259:ILH262414 IVD261259:IVD262414 JEZ261259:JEZ262414 JOV261259:JOV262414 JYR261259:JYR262414 KIN261259:KIN262414 KSJ261259:KSJ262414 LCF261259:LCF262414 LMB261259:LMB262414 LVX261259:LVX262414 MFT261259:MFT262414 MPP261259:MPP262414 MZL261259:MZL262414 NJH261259:NJH262414 NTD261259:NTD262414 OCZ261259:OCZ262414 OMV261259:OMV262414 OWR261259:OWR262414 PGN261259:PGN262414 PQJ261259:PQJ262414 QAF261259:QAF262414 QKB261259:QKB262414 QTX261259:QTX262414 RDT261259:RDT262414 RNP261259:RNP262414 RXL261259:RXL262414 SHH261259:SHH262414 SRD261259:SRD262414 TAZ261259:TAZ262414 TKV261259:TKV262414 TUR261259:TUR262414 UEN261259:UEN262414 UOJ261259:UOJ262414 UYF261259:UYF262414 VIB261259:VIB262414 VRX261259:VRX262414 WBT261259:WBT262414 WLP261259:WLP262414 WVL261259:WVL262414 B326795:B327950 IZ326795:IZ327950 SV326795:SV327950 ACR326795:ACR327950 AMN326795:AMN327950 AWJ326795:AWJ327950 BGF326795:BGF327950 BQB326795:BQB327950 BZX326795:BZX327950 CJT326795:CJT327950 CTP326795:CTP327950 DDL326795:DDL327950 DNH326795:DNH327950 DXD326795:DXD327950 EGZ326795:EGZ327950 EQV326795:EQV327950 FAR326795:FAR327950 FKN326795:FKN327950 FUJ326795:FUJ327950 GEF326795:GEF327950 GOB326795:GOB327950 GXX326795:GXX327950 HHT326795:HHT327950 HRP326795:HRP327950 IBL326795:IBL327950 ILH326795:ILH327950 IVD326795:IVD327950 JEZ326795:JEZ327950 JOV326795:JOV327950 JYR326795:JYR327950 KIN326795:KIN327950 KSJ326795:KSJ327950 LCF326795:LCF327950 LMB326795:LMB327950 LVX326795:LVX327950 MFT326795:MFT327950 MPP326795:MPP327950 MZL326795:MZL327950 NJH326795:NJH327950 NTD326795:NTD327950 OCZ326795:OCZ327950 OMV326795:OMV327950 OWR326795:OWR327950 PGN326795:PGN327950 PQJ326795:PQJ327950 QAF326795:QAF327950 QKB326795:QKB327950 QTX326795:QTX327950 RDT326795:RDT327950 RNP326795:RNP327950 RXL326795:RXL327950 SHH326795:SHH327950 SRD326795:SRD327950 TAZ326795:TAZ327950 TKV326795:TKV327950 TUR326795:TUR327950 UEN326795:UEN327950 UOJ326795:UOJ327950 UYF326795:UYF327950 VIB326795:VIB327950 VRX326795:VRX327950 WBT326795:WBT327950 WLP326795:WLP327950 WVL326795:WVL327950 B392331:B393486 IZ392331:IZ393486 SV392331:SV393486 ACR392331:ACR393486 AMN392331:AMN393486 AWJ392331:AWJ393486 BGF392331:BGF393486 BQB392331:BQB393486 BZX392331:BZX393486 CJT392331:CJT393486 CTP392331:CTP393486 DDL392331:DDL393486 DNH392331:DNH393486 DXD392331:DXD393486 EGZ392331:EGZ393486 EQV392331:EQV393486 FAR392331:FAR393486 FKN392331:FKN393486 FUJ392331:FUJ393486 GEF392331:GEF393486 GOB392331:GOB393486 GXX392331:GXX393486 HHT392331:HHT393486 HRP392331:HRP393486 IBL392331:IBL393486 ILH392331:ILH393486 IVD392331:IVD393486 JEZ392331:JEZ393486 JOV392331:JOV393486 JYR392331:JYR393486 KIN392331:KIN393486 KSJ392331:KSJ393486 LCF392331:LCF393486 LMB392331:LMB393486 LVX392331:LVX393486 MFT392331:MFT393486 MPP392331:MPP393486 MZL392331:MZL393486 NJH392331:NJH393486 NTD392331:NTD393486 OCZ392331:OCZ393486 OMV392331:OMV393486 OWR392331:OWR393486 PGN392331:PGN393486 PQJ392331:PQJ393486 QAF392331:QAF393486 QKB392331:QKB393486 QTX392331:QTX393486 RDT392331:RDT393486 RNP392331:RNP393486 RXL392331:RXL393486 SHH392331:SHH393486 SRD392331:SRD393486 TAZ392331:TAZ393486 TKV392331:TKV393486 TUR392331:TUR393486 UEN392331:UEN393486 UOJ392331:UOJ393486 UYF392331:UYF393486 VIB392331:VIB393486 VRX392331:VRX393486 WBT392331:WBT393486 WLP392331:WLP393486 WVL392331:WVL393486 B457867:B459022 IZ457867:IZ459022 SV457867:SV459022 ACR457867:ACR459022 AMN457867:AMN459022 AWJ457867:AWJ459022 BGF457867:BGF459022 BQB457867:BQB459022 BZX457867:BZX459022 CJT457867:CJT459022 CTP457867:CTP459022 DDL457867:DDL459022 DNH457867:DNH459022 DXD457867:DXD459022 EGZ457867:EGZ459022 EQV457867:EQV459022 FAR457867:FAR459022 FKN457867:FKN459022 FUJ457867:FUJ459022 GEF457867:GEF459022 GOB457867:GOB459022 GXX457867:GXX459022 HHT457867:HHT459022 HRP457867:HRP459022 IBL457867:IBL459022 ILH457867:ILH459022 IVD457867:IVD459022 JEZ457867:JEZ459022 JOV457867:JOV459022 JYR457867:JYR459022 KIN457867:KIN459022 KSJ457867:KSJ459022 LCF457867:LCF459022 LMB457867:LMB459022 LVX457867:LVX459022 MFT457867:MFT459022 MPP457867:MPP459022 MZL457867:MZL459022 NJH457867:NJH459022 NTD457867:NTD459022 OCZ457867:OCZ459022 OMV457867:OMV459022 OWR457867:OWR459022 PGN457867:PGN459022 PQJ457867:PQJ459022 QAF457867:QAF459022 QKB457867:QKB459022 QTX457867:QTX459022 RDT457867:RDT459022 RNP457867:RNP459022 RXL457867:RXL459022 SHH457867:SHH459022 SRD457867:SRD459022 TAZ457867:TAZ459022 TKV457867:TKV459022 TUR457867:TUR459022 UEN457867:UEN459022 UOJ457867:UOJ459022 UYF457867:UYF459022 VIB457867:VIB459022 VRX457867:VRX459022 WBT457867:WBT459022 WLP457867:WLP459022 WVL457867:WVL459022 B523403:B524558 IZ523403:IZ524558 SV523403:SV524558 ACR523403:ACR524558 AMN523403:AMN524558 AWJ523403:AWJ524558 BGF523403:BGF524558 BQB523403:BQB524558 BZX523403:BZX524558 CJT523403:CJT524558 CTP523403:CTP524558 DDL523403:DDL524558 DNH523403:DNH524558 DXD523403:DXD524558 EGZ523403:EGZ524558 EQV523403:EQV524558 FAR523403:FAR524558 FKN523403:FKN524558 FUJ523403:FUJ524558 GEF523403:GEF524558 GOB523403:GOB524558 GXX523403:GXX524558 HHT523403:HHT524558 HRP523403:HRP524558 IBL523403:IBL524558 ILH523403:ILH524558 IVD523403:IVD524558 JEZ523403:JEZ524558 JOV523403:JOV524558 JYR523403:JYR524558 KIN523403:KIN524558 KSJ523403:KSJ524558 LCF523403:LCF524558 LMB523403:LMB524558 LVX523403:LVX524558 MFT523403:MFT524558 MPP523403:MPP524558 MZL523403:MZL524558 NJH523403:NJH524558 NTD523403:NTD524558 OCZ523403:OCZ524558 OMV523403:OMV524558 OWR523403:OWR524558 PGN523403:PGN524558 PQJ523403:PQJ524558 QAF523403:QAF524558 QKB523403:QKB524558 QTX523403:QTX524558 RDT523403:RDT524558 RNP523403:RNP524558 RXL523403:RXL524558 SHH523403:SHH524558 SRD523403:SRD524558 TAZ523403:TAZ524558 TKV523403:TKV524558 TUR523403:TUR524558 UEN523403:UEN524558 UOJ523403:UOJ524558 UYF523403:UYF524558 VIB523403:VIB524558 VRX523403:VRX524558 WBT523403:WBT524558 WLP523403:WLP524558 WVL523403:WVL524558 B588939:B590094 IZ588939:IZ590094 SV588939:SV590094 ACR588939:ACR590094 AMN588939:AMN590094 AWJ588939:AWJ590094 BGF588939:BGF590094 BQB588939:BQB590094 BZX588939:BZX590094 CJT588939:CJT590094 CTP588939:CTP590094 DDL588939:DDL590094 DNH588939:DNH590094 DXD588939:DXD590094 EGZ588939:EGZ590094 EQV588939:EQV590094 FAR588939:FAR590094 FKN588939:FKN590094 FUJ588939:FUJ590094 GEF588939:GEF590094 GOB588939:GOB590094 GXX588939:GXX590094 HHT588939:HHT590094 HRP588939:HRP590094 IBL588939:IBL590094 ILH588939:ILH590094 IVD588939:IVD590094 JEZ588939:JEZ590094 JOV588939:JOV590094 JYR588939:JYR590094 KIN588939:KIN590094 KSJ588939:KSJ590094 LCF588939:LCF590094 LMB588939:LMB590094 LVX588939:LVX590094 MFT588939:MFT590094 MPP588939:MPP590094 MZL588939:MZL590094 NJH588939:NJH590094 NTD588939:NTD590094 OCZ588939:OCZ590094 OMV588939:OMV590094 OWR588939:OWR590094 PGN588939:PGN590094 PQJ588939:PQJ590094 QAF588939:QAF590094 QKB588939:QKB590094 QTX588939:QTX590094 RDT588939:RDT590094 RNP588939:RNP590094 RXL588939:RXL590094 SHH588939:SHH590094 SRD588939:SRD590094 TAZ588939:TAZ590094 TKV588939:TKV590094 TUR588939:TUR590094 UEN588939:UEN590094 UOJ588939:UOJ590094 UYF588939:UYF590094 VIB588939:VIB590094 VRX588939:VRX590094 WBT588939:WBT590094 WLP588939:WLP590094 WVL588939:WVL590094 B654475:B655630 IZ654475:IZ655630 SV654475:SV655630 ACR654475:ACR655630 AMN654475:AMN655630 AWJ654475:AWJ655630 BGF654475:BGF655630 BQB654475:BQB655630 BZX654475:BZX655630 CJT654475:CJT655630 CTP654475:CTP655630 DDL654475:DDL655630 DNH654475:DNH655630 DXD654475:DXD655630 EGZ654475:EGZ655630 EQV654475:EQV655630 FAR654475:FAR655630 FKN654475:FKN655630 FUJ654475:FUJ655630 GEF654475:GEF655630 GOB654475:GOB655630 GXX654475:GXX655630 HHT654475:HHT655630 HRP654475:HRP655630 IBL654475:IBL655630 ILH654475:ILH655630 IVD654475:IVD655630 JEZ654475:JEZ655630 JOV654475:JOV655630 JYR654475:JYR655630 KIN654475:KIN655630 KSJ654475:KSJ655630 LCF654475:LCF655630 LMB654475:LMB655630 LVX654475:LVX655630 MFT654475:MFT655630 MPP654475:MPP655630 MZL654475:MZL655630 NJH654475:NJH655630 NTD654475:NTD655630 OCZ654475:OCZ655630 OMV654475:OMV655630 OWR654475:OWR655630 PGN654475:PGN655630 PQJ654475:PQJ655630 QAF654475:QAF655630 QKB654475:QKB655630 QTX654475:QTX655630 RDT654475:RDT655630 RNP654475:RNP655630 RXL654475:RXL655630 SHH654475:SHH655630 SRD654475:SRD655630 TAZ654475:TAZ655630 TKV654475:TKV655630 TUR654475:TUR655630 UEN654475:UEN655630 UOJ654475:UOJ655630 UYF654475:UYF655630 VIB654475:VIB655630 VRX654475:VRX655630 WBT654475:WBT655630 WLP654475:WLP655630 WVL654475:WVL655630 B720011:B721166 IZ720011:IZ721166 SV720011:SV721166 ACR720011:ACR721166 AMN720011:AMN721166 AWJ720011:AWJ721166 BGF720011:BGF721166 BQB720011:BQB721166 BZX720011:BZX721166 CJT720011:CJT721166 CTP720011:CTP721166 DDL720011:DDL721166 DNH720011:DNH721166 DXD720011:DXD721166 EGZ720011:EGZ721166 EQV720011:EQV721166 FAR720011:FAR721166 FKN720011:FKN721166 FUJ720011:FUJ721166 GEF720011:GEF721166 GOB720011:GOB721166 GXX720011:GXX721166 HHT720011:HHT721166 HRP720011:HRP721166 IBL720011:IBL721166 ILH720011:ILH721166 IVD720011:IVD721166 JEZ720011:JEZ721166 JOV720011:JOV721166 JYR720011:JYR721166 KIN720011:KIN721166 KSJ720011:KSJ721166 LCF720011:LCF721166 LMB720011:LMB721166 LVX720011:LVX721166 MFT720011:MFT721166 MPP720011:MPP721166 MZL720011:MZL721166 NJH720011:NJH721166 NTD720011:NTD721166 OCZ720011:OCZ721166 OMV720011:OMV721166 OWR720011:OWR721166 PGN720011:PGN721166 PQJ720011:PQJ721166 QAF720011:QAF721166 QKB720011:QKB721166 QTX720011:QTX721166 RDT720011:RDT721166 RNP720011:RNP721166 RXL720011:RXL721166 SHH720011:SHH721166 SRD720011:SRD721166 TAZ720011:TAZ721166 TKV720011:TKV721166 TUR720011:TUR721166 UEN720011:UEN721166 UOJ720011:UOJ721166 UYF720011:UYF721166 VIB720011:VIB721166 VRX720011:VRX721166 WBT720011:WBT721166 WLP720011:WLP721166 WVL720011:WVL721166 B785547:B786702 IZ785547:IZ786702 SV785547:SV786702 ACR785547:ACR786702 AMN785547:AMN786702 AWJ785547:AWJ786702 BGF785547:BGF786702 BQB785547:BQB786702 BZX785547:BZX786702 CJT785547:CJT786702 CTP785547:CTP786702 DDL785547:DDL786702 DNH785547:DNH786702 DXD785547:DXD786702 EGZ785547:EGZ786702 EQV785547:EQV786702 FAR785547:FAR786702 FKN785547:FKN786702 FUJ785547:FUJ786702 GEF785547:GEF786702 GOB785547:GOB786702 GXX785547:GXX786702 HHT785547:HHT786702 HRP785547:HRP786702 IBL785547:IBL786702 ILH785547:ILH786702 IVD785547:IVD786702 JEZ785547:JEZ786702 JOV785547:JOV786702 JYR785547:JYR786702 KIN785547:KIN786702 KSJ785547:KSJ786702 LCF785547:LCF786702 LMB785547:LMB786702 LVX785547:LVX786702 MFT785547:MFT786702 MPP785547:MPP786702 MZL785547:MZL786702 NJH785547:NJH786702 NTD785547:NTD786702 OCZ785547:OCZ786702 OMV785547:OMV786702 OWR785547:OWR786702 PGN785547:PGN786702 PQJ785547:PQJ786702 QAF785547:QAF786702 QKB785547:QKB786702 QTX785547:QTX786702 RDT785547:RDT786702 RNP785547:RNP786702 RXL785547:RXL786702 SHH785547:SHH786702 SRD785547:SRD786702 TAZ785547:TAZ786702 TKV785547:TKV786702 TUR785547:TUR786702 UEN785547:UEN786702 UOJ785547:UOJ786702 UYF785547:UYF786702 VIB785547:VIB786702 VRX785547:VRX786702 WBT785547:WBT786702 WLP785547:WLP786702 WVL785547:WVL786702 B851083:B852238 IZ851083:IZ852238 SV851083:SV852238 ACR851083:ACR852238 AMN851083:AMN852238 AWJ851083:AWJ852238 BGF851083:BGF852238 BQB851083:BQB852238 BZX851083:BZX852238 CJT851083:CJT852238 CTP851083:CTP852238 DDL851083:DDL852238 DNH851083:DNH852238 DXD851083:DXD852238 EGZ851083:EGZ852238 EQV851083:EQV852238 FAR851083:FAR852238 FKN851083:FKN852238 FUJ851083:FUJ852238 GEF851083:GEF852238 GOB851083:GOB852238 GXX851083:GXX852238 HHT851083:HHT852238 HRP851083:HRP852238 IBL851083:IBL852238 ILH851083:ILH852238 IVD851083:IVD852238 JEZ851083:JEZ852238 JOV851083:JOV852238 JYR851083:JYR852238 KIN851083:KIN852238 KSJ851083:KSJ852238 LCF851083:LCF852238 LMB851083:LMB852238 LVX851083:LVX852238 MFT851083:MFT852238 MPP851083:MPP852238 MZL851083:MZL852238 NJH851083:NJH852238 NTD851083:NTD852238 OCZ851083:OCZ852238 OMV851083:OMV852238 OWR851083:OWR852238 PGN851083:PGN852238 PQJ851083:PQJ852238 QAF851083:QAF852238 QKB851083:QKB852238 QTX851083:QTX852238 RDT851083:RDT852238 RNP851083:RNP852238 RXL851083:RXL852238 SHH851083:SHH852238 SRD851083:SRD852238 TAZ851083:TAZ852238 TKV851083:TKV852238 TUR851083:TUR852238 UEN851083:UEN852238 UOJ851083:UOJ852238 UYF851083:UYF852238 VIB851083:VIB852238 VRX851083:VRX852238 WBT851083:WBT852238 WLP851083:WLP852238 WVL851083:WVL852238 B916619:B917774 IZ916619:IZ917774 SV916619:SV917774 ACR916619:ACR917774 AMN916619:AMN917774 AWJ916619:AWJ917774 BGF916619:BGF917774 BQB916619:BQB917774 BZX916619:BZX917774 CJT916619:CJT917774 CTP916619:CTP917774 DDL916619:DDL917774 DNH916619:DNH917774 DXD916619:DXD917774 EGZ916619:EGZ917774 EQV916619:EQV917774 FAR916619:FAR917774 FKN916619:FKN917774 FUJ916619:FUJ917774 GEF916619:GEF917774 GOB916619:GOB917774 GXX916619:GXX917774 HHT916619:HHT917774 HRP916619:HRP917774 IBL916619:IBL917774 ILH916619:ILH917774 IVD916619:IVD917774 JEZ916619:JEZ917774 JOV916619:JOV917774 JYR916619:JYR917774 KIN916619:KIN917774 KSJ916619:KSJ917774 LCF916619:LCF917774 LMB916619:LMB917774 LVX916619:LVX917774 MFT916619:MFT917774 MPP916619:MPP917774 MZL916619:MZL917774 NJH916619:NJH917774 NTD916619:NTD917774 OCZ916619:OCZ917774 OMV916619:OMV917774 OWR916619:OWR917774 PGN916619:PGN917774 PQJ916619:PQJ917774 QAF916619:QAF917774 QKB916619:QKB917774 QTX916619:QTX917774 RDT916619:RDT917774 RNP916619:RNP917774 RXL916619:RXL917774 SHH916619:SHH917774 SRD916619:SRD917774 TAZ916619:TAZ917774 TKV916619:TKV917774 TUR916619:TUR917774 UEN916619:UEN917774 UOJ916619:UOJ917774 UYF916619:UYF917774 VIB916619:VIB917774 VRX916619:VRX917774 WBT916619:WBT917774 WLP916619:WLP917774 WVL916619:WVL917774 B982155:B983310 IZ982155:IZ983310 SV982155:SV983310 ACR982155:ACR983310 AMN982155:AMN983310 AWJ982155:AWJ983310 BGF982155:BGF983310 BQB982155:BQB983310 BZX982155:BZX983310 CJT982155:CJT983310 CTP982155:CTP983310 DDL982155:DDL983310 DNH982155:DNH983310 DXD982155:DXD983310 EGZ982155:EGZ983310 EQV982155:EQV983310 FAR982155:FAR983310 FKN982155:FKN983310 FUJ982155:FUJ983310 GEF982155:GEF983310 GOB982155:GOB983310 GXX982155:GXX983310 HHT982155:HHT983310 HRP982155:HRP983310 IBL982155:IBL983310 ILH982155:ILH983310 IVD982155:IVD983310 JEZ982155:JEZ983310 JOV982155:JOV983310 JYR982155:JYR983310 KIN982155:KIN983310 KSJ982155:KSJ983310 LCF982155:LCF983310 LMB982155:LMB983310 LVX982155:LVX983310 MFT982155:MFT983310 MPP982155:MPP983310 MZL982155:MZL983310 NJH982155:NJH983310 NTD982155:NTD983310 OCZ982155:OCZ983310 OMV982155:OMV983310 OWR982155:OWR983310 PGN982155:PGN983310 PQJ982155:PQJ983310 QAF982155:QAF983310 QKB982155:QKB983310 QTX982155:QTX983310 RDT982155:RDT983310 RNP982155:RNP983310 RXL982155:RXL983310 SHH982155:SHH983310 SRD982155:SRD983310 TAZ982155:TAZ983310 TKV982155:TKV983310 TUR982155:TUR983310 UEN982155:UEN983310 UOJ982155:UOJ983310 UYF982155:UYF983310 VIB982155:VIB983310 VRX982155:VRX983310 WBT982155:WBT983310 WLP982155:WLP983310 IZ19:IZ270 WVL19:WVL270 WLP19:WLP270 WBT19:WBT270 VRX19:VRX270 VIB19:VIB270 UYF19:UYF270 UOJ19:UOJ270 UEN19:UEN270 TUR19:TUR270 TKV19:TKV270 TAZ19:TAZ270 SRD19:SRD270 SHH19:SHH270 RXL19:RXL270 RNP19:RNP270 RDT19:RDT270 QTX19:QTX270 QKB19:QKB270 QAF19:QAF270 PQJ19:PQJ270 PGN19:PGN270 OWR19:OWR270 OMV19:OMV270 OCZ19:OCZ270 NTD19:NTD270 NJH19:NJH270 MZL19:MZL270 MPP19:MPP270 MFT19:MFT270 LVX19:LVX270 LMB19:LMB270 LCF19:LCF270 KSJ19:KSJ270 KIN19:KIN270 JYR19:JYR270 JOV19:JOV270 JEZ19:JEZ270 IVD19:IVD270 ILH19:ILH270 IBL19:IBL270 HRP19:HRP270 HHT19:HHT270 GXX19:GXX270 GOB19:GOB270 GEF19:GEF270 FUJ19:FUJ270 FKN19:FKN270 FAR19:FAR270 EQV19:EQV270 EGZ19:EGZ270 DXD19:DXD270 DNH19:DNH270 DDL19:DDL270 CTP19:CTP270 CJT19:CJT270 BZX19:BZX270 BQB19:BQB270 BGF19:BGF270 AWJ19:AWJ270 AMN19:AMN270 ACR19:ACR270 SV19:SV270 B251" xr:uid="{83B4960A-CCAD-4D26-913B-30F3795D528F}">
      <formula1>#REF!</formula1>
    </dataValidation>
    <dataValidation type="list" allowBlank="1" showInputMessage="1" showErrorMessage="1" sqref="H19:H250" xr:uid="{7732D728-F4FB-4E6E-BDAC-2015FE649F54}">
      <formula1>$L$3:$L$4</formula1>
    </dataValidation>
    <dataValidation type="list" allowBlank="1" showInputMessage="1" showErrorMessage="1" sqref="WVJ982155:WVJ983310 A64651:A65806 IX64651:IX65806 ST64651:ST65806 ACP64651:ACP65806 AML64651:AML65806 AWH64651:AWH65806 BGD64651:BGD65806 BPZ64651:BPZ65806 BZV64651:BZV65806 CJR64651:CJR65806 CTN64651:CTN65806 DDJ64651:DDJ65806 DNF64651:DNF65806 DXB64651:DXB65806 EGX64651:EGX65806 EQT64651:EQT65806 FAP64651:FAP65806 FKL64651:FKL65806 FUH64651:FUH65806 GED64651:GED65806 GNZ64651:GNZ65806 GXV64651:GXV65806 HHR64651:HHR65806 HRN64651:HRN65806 IBJ64651:IBJ65806 ILF64651:ILF65806 IVB64651:IVB65806 JEX64651:JEX65806 JOT64651:JOT65806 JYP64651:JYP65806 KIL64651:KIL65806 KSH64651:KSH65806 LCD64651:LCD65806 LLZ64651:LLZ65806 LVV64651:LVV65806 MFR64651:MFR65806 MPN64651:MPN65806 MZJ64651:MZJ65806 NJF64651:NJF65806 NTB64651:NTB65806 OCX64651:OCX65806 OMT64651:OMT65806 OWP64651:OWP65806 PGL64651:PGL65806 PQH64651:PQH65806 QAD64651:QAD65806 QJZ64651:QJZ65806 QTV64651:QTV65806 RDR64651:RDR65806 RNN64651:RNN65806 RXJ64651:RXJ65806 SHF64651:SHF65806 SRB64651:SRB65806 TAX64651:TAX65806 TKT64651:TKT65806 TUP64651:TUP65806 UEL64651:UEL65806 UOH64651:UOH65806 UYD64651:UYD65806 VHZ64651:VHZ65806 VRV64651:VRV65806 WBR64651:WBR65806 WLN64651:WLN65806 WVJ64651:WVJ65806 A130187:A131342 IX130187:IX131342 ST130187:ST131342 ACP130187:ACP131342 AML130187:AML131342 AWH130187:AWH131342 BGD130187:BGD131342 BPZ130187:BPZ131342 BZV130187:BZV131342 CJR130187:CJR131342 CTN130187:CTN131342 DDJ130187:DDJ131342 DNF130187:DNF131342 DXB130187:DXB131342 EGX130187:EGX131342 EQT130187:EQT131342 FAP130187:FAP131342 FKL130187:FKL131342 FUH130187:FUH131342 GED130187:GED131342 GNZ130187:GNZ131342 GXV130187:GXV131342 HHR130187:HHR131342 HRN130187:HRN131342 IBJ130187:IBJ131342 ILF130187:ILF131342 IVB130187:IVB131342 JEX130187:JEX131342 JOT130187:JOT131342 JYP130187:JYP131342 KIL130187:KIL131342 KSH130187:KSH131342 LCD130187:LCD131342 LLZ130187:LLZ131342 LVV130187:LVV131342 MFR130187:MFR131342 MPN130187:MPN131342 MZJ130187:MZJ131342 NJF130187:NJF131342 NTB130187:NTB131342 OCX130187:OCX131342 OMT130187:OMT131342 OWP130187:OWP131342 PGL130187:PGL131342 PQH130187:PQH131342 QAD130187:QAD131342 QJZ130187:QJZ131342 QTV130187:QTV131342 RDR130187:RDR131342 RNN130187:RNN131342 RXJ130187:RXJ131342 SHF130187:SHF131342 SRB130187:SRB131342 TAX130187:TAX131342 TKT130187:TKT131342 TUP130187:TUP131342 UEL130187:UEL131342 UOH130187:UOH131342 UYD130187:UYD131342 VHZ130187:VHZ131342 VRV130187:VRV131342 WBR130187:WBR131342 WLN130187:WLN131342 WVJ130187:WVJ131342 A195723:A196878 IX195723:IX196878 ST195723:ST196878 ACP195723:ACP196878 AML195723:AML196878 AWH195723:AWH196878 BGD195723:BGD196878 BPZ195723:BPZ196878 BZV195723:BZV196878 CJR195723:CJR196878 CTN195723:CTN196878 DDJ195723:DDJ196878 DNF195723:DNF196878 DXB195723:DXB196878 EGX195723:EGX196878 EQT195723:EQT196878 FAP195723:FAP196878 FKL195723:FKL196878 FUH195723:FUH196878 GED195723:GED196878 GNZ195723:GNZ196878 GXV195723:GXV196878 HHR195723:HHR196878 HRN195723:HRN196878 IBJ195723:IBJ196878 ILF195723:ILF196878 IVB195723:IVB196878 JEX195723:JEX196878 JOT195723:JOT196878 JYP195723:JYP196878 KIL195723:KIL196878 KSH195723:KSH196878 LCD195723:LCD196878 LLZ195723:LLZ196878 LVV195723:LVV196878 MFR195723:MFR196878 MPN195723:MPN196878 MZJ195723:MZJ196878 NJF195723:NJF196878 NTB195723:NTB196878 OCX195723:OCX196878 OMT195723:OMT196878 OWP195723:OWP196878 PGL195723:PGL196878 PQH195723:PQH196878 QAD195723:QAD196878 QJZ195723:QJZ196878 QTV195723:QTV196878 RDR195723:RDR196878 RNN195723:RNN196878 RXJ195723:RXJ196878 SHF195723:SHF196878 SRB195723:SRB196878 TAX195723:TAX196878 TKT195723:TKT196878 TUP195723:TUP196878 UEL195723:UEL196878 UOH195723:UOH196878 UYD195723:UYD196878 VHZ195723:VHZ196878 VRV195723:VRV196878 WBR195723:WBR196878 WLN195723:WLN196878 WVJ195723:WVJ196878 A261259:A262414 IX261259:IX262414 ST261259:ST262414 ACP261259:ACP262414 AML261259:AML262414 AWH261259:AWH262414 BGD261259:BGD262414 BPZ261259:BPZ262414 BZV261259:BZV262414 CJR261259:CJR262414 CTN261259:CTN262414 DDJ261259:DDJ262414 DNF261259:DNF262414 DXB261259:DXB262414 EGX261259:EGX262414 EQT261259:EQT262414 FAP261259:FAP262414 FKL261259:FKL262414 FUH261259:FUH262414 GED261259:GED262414 GNZ261259:GNZ262414 GXV261259:GXV262414 HHR261259:HHR262414 HRN261259:HRN262414 IBJ261259:IBJ262414 ILF261259:ILF262414 IVB261259:IVB262414 JEX261259:JEX262414 JOT261259:JOT262414 JYP261259:JYP262414 KIL261259:KIL262414 KSH261259:KSH262414 LCD261259:LCD262414 LLZ261259:LLZ262414 LVV261259:LVV262414 MFR261259:MFR262414 MPN261259:MPN262414 MZJ261259:MZJ262414 NJF261259:NJF262414 NTB261259:NTB262414 OCX261259:OCX262414 OMT261259:OMT262414 OWP261259:OWP262414 PGL261259:PGL262414 PQH261259:PQH262414 QAD261259:QAD262414 QJZ261259:QJZ262414 QTV261259:QTV262414 RDR261259:RDR262414 RNN261259:RNN262414 RXJ261259:RXJ262414 SHF261259:SHF262414 SRB261259:SRB262414 TAX261259:TAX262414 TKT261259:TKT262414 TUP261259:TUP262414 UEL261259:UEL262414 UOH261259:UOH262414 UYD261259:UYD262414 VHZ261259:VHZ262414 VRV261259:VRV262414 WBR261259:WBR262414 WLN261259:WLN262414 WVJ261259:WVJ262414 A326795:A327950 IX326795:IX327950 ST326795:ST327950 ACP326795:ACP327950 AML326795:AML327950 AWH326795:AWH327950 BGD326795:BGD327950 BPZ326795:BPZ327950 BZV326795:BZV327950 CJR326795:CJR327950 CTN326795:CTN327950 DDJ326795:DDJ327950 DNF326795:DNF327950 DXB326795:DXB327950 EGX326795:EGX327950 EQT326795:EQT327950 FAP326795:FAP327950 FKL326795:FKL327950 FUH326795:FUH327950 GED326795:GED327950 GNZ326795:GNZ327950 GXV326795:GXV327950 HHR326795:HHR327950 HRN326795:HRN327950 IBJ326795:IBJ327950 ILF326795:ILF327950 IVB326795:IVB327950 JEX326795:JEX327950 JOT326795:JOT327950 JYP326795:JYP327950 KIL326795:KIL327950 KSH326795:KSH327950 LCD326795:LCD327950 LLZ326795:LLZ327950 LVV326795:LVV327950 MFR326795:MFR327950 MPN326795:MPN327950 MZJ326795:MZJ327950 NJF326795:NJF327950 NTB326795:NTB327950 OCX326795:OCX327950 OMT326795:OMT327950 OWP326795:OWP327950 PGL326795:PGL327950 PQH326795:PQH327950 QAD326795:QAD327950 QJZ326795:QJZ327950 QTV326795:QTV327950 RDR326795:RDR327950 RNN326795:RNN327950 RXJ326795:RXJ327950 SHF326795:SHF327950 SRB326795:SRB327950 TAX326795:TAX327950 TKT326795:TKT327950 TUP326795:TUP327950 UEL326795:UEL327950 UOH326795:UOH327950 UYD326795:UYD327950 VHZ326795:VHZ327950 VRV326795:VRV327950 WBR326795:WBR327950 WLN326795:WLN327950 WVJ326795:WVJ327950 A392331:A393486 IX392331:IX393486 ST392331:ST393486 ACP392331:ACP393486 AML392331:AML393486 AWH392331:AWH393486 BGD392331:BGD393486 BPZ392331:BPZ393486 BZV392331:BZV393486 CJR392331:CJR393486 CTN392331:CTN393486 DDJ392331:DDJ393486 DNF392331:DNF393486 DXB392331:DXB393486 EGX392331:EGX393486 EQT392331:EQT393486 FAP392331:FAP393486 FKL392331:FKL393486 FUH392331:FUH393486 GED392331:GED393486 GNZ392331:GNZ393486 GXV392331:GXV393486 HHR392331:HHR393486 HRN392331:HRN393486 IBJ392331:IBJ393486 ILF392331:ILF393486 IVB392331:IVB393486 JEX392331:JEX393486 JOT392331:JOT393486 JYP392331:JYP393486 KIL392331:KIL393486 KSH392331:KSH393486 LCD392331:LCD393486 LLZ392331:LLZ393486 LVV392331:LVV393486 MFR392331:MFR393486 MPN392331:MPN393486 MZJ392331:MZJ393486 NJF392331:NJF393486 NTB392331:NTB393486 OCX392331:OCX393486 OMT392331:OMT393486 OWP392331:OWP393486 PGL392331:PGL393486 PQH392331:PQH393486 QAD392331:QAD393486 QJZ392331:QJZ393486 QTV392331:QTV393486 RDR392331:RDR393486 RNN392331:RNN393486 RXJ392331:RXJ393486 SHF392331:SHF393486 SRB392331:SRB393486 TAX392331:TAX393486 TKT392331:TKT393486 TUP392331:TUP393486 UEL392331:UEL393486 UOH392331:UOH393486 UYD392331:UYD393486 VHZ392331:VHZ393486 VRV392331:VRV393486 WBR392331:WBR393486 WLN392331:WLN393486 WVJ392331:WVJ393486 A457867:A459022 IX457867:IX459022 ST457867:ST459022 ACP457867:ACP459022 AML457867:AML459022 AWH457867:AWH459022 BGD457867:BGD459022 BPZ457867:BPZ459022 BZV457867:BZV459022 CJR457867:CJR459022 CTN457867:CTN459022 DDJ457867:DDJ459022 DNF457867:DNF459022 DXB457867:DXB459022 EGX457867:EGX459022 EQT457867:EQT459022 FAP457867:FAP459022 FKL457867:FKL459022 FUH457867:FUH459022 GED457867:GED459022 GNZ457867:GNZ459022 GXV457867:GXV459022 HHR457867:HHR459022 HRN457867:HRN459022 IBJ457867:IBJ459022 ILF457867:ILF459022 IVB457867:IVB459022 JEX457867:JEX459022 JOT457867:JOT459022 JYP457867:JYP459022 KIL457867:KIL459022 KSH457867:KSH459022 LCD457867:LCD459022 LLZ457867:LLZ459022 LVV457867:LVV459022 MFR457867:MFR459022 MPN457867:MPN459022 MZJ457867:MZJ459022 NJF457867:NJF459022 NTB457867:NTB459022 OCX457867:OCX459022 OMT457867:OMT459022 OWP457867:OWP459022 PGL457867:PGL459022 PQH457867:PQH459022 QAD457867:QAD459022 QJZ457867:QJZ459022 QTV457867:QTV459022 RDR457867:RDR459022 RNN457867:RNN459022 RXJ457867:RXJ459022 SHF457867:SHF459022 SRB457867:SRB459022 TAX457867:TAX459022 TKT457867:TKT459022 TUP457867:TUP459022 UEL457867:UEL459022 UOH457867:UOH459022 UYD457867:UYD459022 VHZ457867:VHZ459022 VRV457867:VRV459022 WBR457867:WBR459022 WLN457867:WLN459022 WVJ457867:WVJ459022 A523403:A524558 IX523403:IX524558 ST523403:ST524558 ACP523403:ACP524558 AML523403:AML524558 AWH523403:AWH524558 BGD523403:BGD524558 BPZ523403:BPZ524558 BZV523403:BZV524558 CJR523403:CJR524558 CTN523403:CTN524558 DDJ523403:DDJ524558 DNF523403:DNF524558 DXB523403:DXB524558 EGX523403:EGX524558 EQT523403:EQT524558 FAP523403:FAP524558 FKL523403:FKL524558 FUH523403:FUH524558 GED523403:GED524558 GNZ523403:GNZ524558 GXV523403:GXV524558 HHR523403:HHR524558 HRN523403:HRN524558 IBJ523403:IBJ524558 ILF523403:ILF524558 IVB523403:IVB524558 JEX523403:JEX524558 JOT523403:JOT524558 JYP523403:JYP524558 KIL523403:KIL524558 KSH523403:KSH524558 LCD523403:LCD524558 LLZ523403:LLZ524558 LVV523403:LVV524558 MFR523403:MFR524558 MPN523403:MPN524558 MZJ523403:MZJ524558 NJF523403:NJF524558 NTB523403:NTB524558 OCX523403:OCX524558 OMT523403:OMT524558 OWP523403:OWP524558 PGL523403:PGL524558 PQH523403:PQH524558 QAD523403:QAD524558 QJZ523403:QJZ524558 QTV523403:QTV524558 RDR523403:RDR524558 RNN523403:RNN524558 RXJ523403:RXJ524558 SHF523403:SHF524558 SRB523403:SRB524558 TAX523403:TAX524558 TKT523403:TKT524558 TUP523403:TUP524558 UEL523403:UEL524558 UOH523403:UOH524558 UYD523403:UYD524558 VHZ523403:VHZ524558 VRV523403:VRV524558 WBR523403:WBR524558 WLN523403:WLN524558 WVJ523403:WVJ524558 A588939:A590094 IX588939:IX590094 ST588939:ST590094 ACP588939:ACP590094 AML588939:AML590094 AWH588939:AWH590094 BGD588939:BGD590094 BPZ588939:BPZ590094 BZV588939:BZV590094 CJR588939:CJR590094 CTN588939:CTN590094 DDJ588939:DDJ590094 DNF588939:DNF590094 DXB588939:DXB590094 EGX588939:EGX590094 EQT588939:EQT590094 FAP588939:FAP590094 FKL588939:FKL590094 FUH588939:FUH590094 GED588939:GED590094 GNZ588939:GNZ590094 GXV588939:GXV590094 HHR588939:HHR590094 HRN588939:HRN590094 IBJ588939:IBJ590094 ILF588939:ILF590094 IVB588939:IVB590094 JEX588939:JEX590094 JOT588939:JOT590094 JYP588939:JYP590094 KIL588939:KIL590094 KSH588939:KSH590094 LCD588939:LCD590094 LLZ588939:LLZ590094 LVV588939:LVV590094 MFR588939:MFR590094 MPN588939:MPN590094 MZJ588939:MZJ590094 NJF588939:NJF590094 NTB588939:NTB590094 OCX588939:OCX590094 OMT588939:OMT590094 OWP588939:OWP590094 PGL588939:PGL590094 PQH588939:PQH590094 QAD588939:QAD590094 QJZ588939:QJZ590094 QTV588939:QTV590094 RDR588939:RDR590094 RNN588939:RNN590094 RXJ588939:RXJ590094 SHF588939:SHF590094 SRB588939:SRB590094 TAX588939:TAX590094 TKT588939:TKT590094 TUP588939:TUP590094 UEL588939:UEL590094 UOH588939:UOH590094 UYD588939:UYD590094 VHZ588939:VHZ590094 VRV588939:VRV590094 WBR588939:WBR590094 WLN588939:WLN590094 WVJ588939:WVJ590094 A654475:A655630 IX654475:IX655630 ST654475:ST655630 ACP654475:ACP655630 AML654475:AML655630 AWH654475:AWH655630 BGD654475:BGD655630 BPZ654475:BPZ655630 BZV654475:BZV655630 CJR654475:CJR655630 CTN654475:CTN655630 DDJ654475:DDJ655630 DNF654475:DNF655630 DXB654475:DXB655630 EGX654475:EGX655630 EQT654475:EQT655630 FAP654475:FAP655630 FKL654475:FKL655630 FUH654475:FUH655630 GED654475:GED655630 GNZ654475:GNZ655630 GXV654475:GXV655630 HHR654475:HHR655630 HRN654475:HRN655630 IBJ654475:IBJ655630 ILF654475:ILF655630 IVB654475:IVB655630 JEX654475:JEX655630 JOT654475:JOT655630 JYP654475:JYP655630 KIL654475:KIL655630 KSH654475:KSH655630 LCD654475:LCD655630 LLZ654475:LLZ655630 LVV654475:LVV655630 MFR654475:MFR655630 MPN654475:MPN655630 MZJ654475:MZJ655630 NJF654475:NJF655630 NTB654475:NTB655630 OCX654475:OCX655630 OMT654475:OMT655630 OWP654475:OWP655630 PGL654475:PGL655630 PQH654475:PQH655630 QAD654475:QAD655630 QJZ654475:QJZ655630 QTV654475:QTV655630 RDR654475:RDR655630 RNN654475:RNN655630 RXJ654475:RXJ655630 SHF654475:SHF655630 SRB654475:SRB655630 TAX654475:TAX655630 TKT654475:TKT655630 TUP654475:TUP655630 UEL654475:UEL655630 UOH654475:UOH655630 UYD654475:UYD655630 VHZ654475:VHZ655630 VRV654475:VRV655630 WBR654475:WBR655630 WLN654475:WLN655630 WVJ654475:WVJ655630 A720011:A721166 IX720011:IX721166 ST720011:ST721166 ACP720011:ACP721166 AML720011:AML721166 AWH720011:AWH721166 BGD720011:BGD721166 BPZ720011:BPZ721166 BZV720011:BZV721166 CJR720011:CJR721166 CTN720011:CTN721166 DDJ720011:DDJ721166 DNF720011:DNF721166 DXB720011:DXB721166 EGX720011:EGX721166 EQT720011:EQT721166 FAP720011:FAP721166 FKL720011:FKL721166 FUH720011:FUH721166 GED720011:GED721166 GNZ720011:GNZ721166 GXV720011:GXV721166 HHR720011:HHR721166 HRN720011:HRN721166 IBJ720011:IBJ721166 ILF720011:ILF721166 IVB720011:IVB721166 JEX720011:JEX721166 JOT720011:JOT721166 JYP720011:JYP721166 KIL720011:KIL721166 KSH720011:KSH721166 LCD720011:LCD721166 LLZ720011:LLZ721166 LVV720011:LVV721166 MFR720011:MFR721166 MPN720011:MPN721166 MZJ720011:MZJ721166 NJF720011:NJF721166 NTB720011:NTB721166 OCX720011:OCX721166 OMT720011:OMT721166 OWP720011:OWP721166 PGL720011:PGL721166 PQH720011:PQH721166 QAD720011:QAD721166 QJZ720011:QJZ721166 QTV720011:QTV721166 RDR720011:RDR721166 RNN720011:RNN721166 RXJ720011:RXJ721166 SHF720011:SHF721166 SRB720011:SRB721166 TAX720011:TAX721166 TKT720011:TKT721166 TUP720011:TUP721166 UEL720011:UEL721166 UOH720011:UOH721166 UYD720011:UYD721166 VHZ720011:VHZ721166 VRV720011:VRV721166 WBR720011:WBR721166 WLN720011:WLN721166 WVJ720011:WVJ721166 A785547:A786702 IX785547:IX786702 ST785547:ST786702 ACP785547:ACP786702 AML785547:AML786702 AWH785547:AWH786702 BGD785547:BGD786702 BPZ785547:BPZ786702 BZV785547:BZV786702 CJR785547:CJR786702 CTN785547:CTN786702 DDJ785547:DDJ786702 DNF785547:DNF786702 DXB785547:DXB786702 EGX785547:EGX786702 EQT785547:EQT786702 FAP785547:FAP786702 FKL785547:FKL786702 FUH785547:FUH786702 GED785547:GED786702 GNZ785547:GNZ786702 GXV785547:GXV786702 HHR785547:HHR786702 HRN785547:HRN786702 IBJ785547:IBJ786702 ILF785547:ILF786702 IVB785547:IVB786702 JEX785547:JEX786702 JOT785547:JOT786702 JYP785547:JYP786702 KIL785547:KIL786702 KSH785547:KSH786702 LCD785547:LCD786702 LLZ785547:LLZ786702 LVV785547:LVV786702 MFR785547:MFR786702 MPN785547:MPN786702 MZJ785547:MZJ786702 NJF785547:NJF786702 NTB785547:NTB786702 OCX785547:OCX786702 OMT785547:OMT786702 OWP785547:OWP786702 PGL785547:PGL786702 PQH785547:PQH786702 QAD785547:QAD786702 QJZ785547:QJZ786702 QTV785547:QTV786702 RDR785547:RDR786702 RNN785547:RNN786702 RXJ785547:RXJ786702 SHF785547:SHF786702 SRB785547:SRB786702 TAX785547:TAX786702 TKT785547:TKT786702 TUP785547:TUP786702 UEL785547:UEL786702 UOH785547:UOH786702 UYD785547:UYD786702 VHZ785547:VHZ786702 VRV785547:VRV786702 WBR785547:WBR786702 WLN785547:WLN786702 WVJ785547:WVJ786702 A851083:A852238 IX851083:IX852238 ST851083:ST852238 ACP851083:ACP852238 AML851083:AML852238 AWH851083:AWH852238 BGD851083:BGD852238 BPZ851083:BPZ852238 BZV851083:BZV852238 CJR851083:CJR852238 CTN851083:CTN852238 DDJ851083:DDJ852238 DNF851083:DNF852238 DXB851083:DXB852238 EGX851083:EGX852238 EQT851083:EQT852238 FAP851083:FAP852238 FKL851083:FKL852238 FUH851083:FUH852238 GED851083:GED852238 GNZ851083:GNZ852238 GXV851083:GXV852238 HHR851083:HHR852238 HRN851083:HRN852238 IBJ851083:IBJ852238 ILF851083:ILF852238 IVB851083:IVB852238 JEX851083:JEX852238 JOT851083:JOT852238 JYP851083:JYP852238 KIL851083:KIL852238 KSH851083:KSH852238 LCD851083:LCD852238 LLZ851083:LLZ852238 LVV851083:LVV852238 MFR851083:MFR852238 MPN851083:MPN852238 MZJ851083:MZJ852238 NJF851083:NJF852238 NTB851083:NTB852238 OCX851083:OCX852238 OMT851083:OMT852238 OWP851083:OWP852238 PGL851083:PGL852238 PQH851083:PQH852238 QAD851083:QAD852238 QJZ851083:QJZ852238 QTV851083:QTV852238 RDR851083:RDR852238 RNN851083:RNN852238 RXJ851083:RXJ852238 SHF851083:SHF852238 SRB851083:SRB852238 TAX851083:TAX852238 TKT851083:TKT852238 TUP851083:TUP852238 UEL851083:UEL852238 UOH851083:UOH852238 UYD851083:UYD852238 VHZ851083:VHZ852238 VRV851083:VRV852238 WBR851083:WBR852238 WLN851083:WLN852238 WVJ851083:WVJ852238 A916619:A917774 IX916619:IX917774 ST916619:ST917774 ACP916619:ACP917774 AML916619:AML917774 AWH916619:AWH917774 BGD916619:BGD917774 BPZ916619:BPZ917774 BZV916619:BZV917774 CJR916619:CJR917774 CTN916619:CTN917774 DDJ916619:DDJ917774 DNF916619:DNF917774 DXB916619:DXB917774 EGX916619:EGX917774 EQT916619:EQT917774 FAP916619:FAP917774 FKL916619:FKL917774 FUH916619:FUH917774 GED916619:GED917774 GNZ916619:GNZ917774 GXV916619:GXV917774 HHR916619:HHR917774 HRN916619:HRN917774 IBJ916619:IBJ917774 ILF916619:ILF917774 IVB916619:IVB917774 JEX916619:JEX917774 JOT916619:JOT917774 JYP916619:JYP917774 KIL916619:KIL917774 KSH916619:KSH917774 LCD916619:LCD917774 LLZ916619:LLZ917774 LVV916619:LVV917774 MFR916619:MFR917774 MPN916619:MPN917774 MZJ916619:MZJ917774 NJF916619:NJF917774 NTB916619:NTB917774 OCX916619:OCX917774 OMT916619:OMT917774 OWP916619:OWP917774 PGL916619:PGL917774 PQH916619:PQH917774 QAD916619:QAD917774 QJZ916619:QJZ917774 QTV916619:QTV917774 RDR916619:RDR917774 RNN916619:RNN917774 RXJ916619:RXJ917774 SHF916619:SHF917774 SRB916619:SRB917774 TAX916619:TAX917774 TKT916619:TKT917774 TUP916619:TUP917774 UEL916619:UEL917774 UOH916619:UOH917774 UYD916619:UYD917774 VHZ916619:VHZ917774 VRV916619:VRV917774 WBR916619:WBR917774 WLN916619:WLN917774 WVJ916619:WVJ917774 A982155:A983310 IX982155:IX983310 ST982155:ST983310 ACP982155:ACP983310 AML982155:AML983310 AWH982155:AWH983310 BGD982155:BGD983310 BPZ982155:BPZ983310 BZV982155:BZV983310 CJR982155:CJR983310 CTN982155:CTN983310 DDJ982155:DDJ983310 DNF982155:DNF983310 DXB982155:DXB983310 EGX982155:EGX983310 EQT982155:EQT983310 FAP982155:FAP983310 FKL982155:FKL983310 FUH982155:FUH983310 GED982155:GED983310 GNZ982155:GNZ983310 GXV982155:GXV983310 HHR982155:HHR983310 HRN982155:HRN983310 IBJ982155:IBJ983310 ILF982155:ILF983310 IVB982155:IVB983310 JEX982155:JEX983310 JOT982155:JOT983310 JYP982155:JYP983310 KIL982155:KIL983310 KSH982155:KSH983310 LCD982155:LCD983310 LLZ982155:LLZ983310 LVV982155:LVV983310 MFR982155:MFR983310 MPN982155:MPN983310 MZJ982155:MZJ983310 NJF982155:NJF983310 NTB982155:NTB983310 OCX982155:OCX983310 OMT982155:OMT983310 OWP982155:OWP983310 PGL982155:PGL983310 PQH982155:PQH983310 QAD982155:QAD983310 QJZ982155:QJZ983310 QTV982155:QTV983310 RDR982155:RDR983310 RNN982155:RNN983310 RXJ982155:RXJ983310 SHF982155:SHF983310 SRB982155:SRB983310 TAX982155:TAX983310 TKT982155:TKT983310 TUP982155:TUP983310 UEL982155:UEL983310 UOH982155:UOH983310 UYD982155:UYD983310 VHZ982155:VHZ983310 VRV982155:VRV983310 WBR982155:WBR983310 WLN982155:WLN983310 IX19:IX270 WVJ19:WVJ270 WLN19:WLN270 WBR19:WBR270 VRV19:VRV270 VHZ19:VHZ270 UYD19:UYD270 UOH19:UOH270 UEL19:UEL270 TUP19:TUP270 TKT19:TKT270 TAX19:TAX270 SRB19:SRB270 SHF19:SHF270 RXJ19:RXJ270 RNN19:RNN270 RDR19:RDR270 QTV19:QTV270 QJZ19:QJZ270 QAD19:QAD270 PQH19:PQH270 PGL19:PGL270 OWP19:OWP270 OMT19:OMT270 OCX19:OCX270 NTB19:NTB270 NJF19:NJF270 MZJ19:MZJ270 MPN19:MPN270 MFR19:MFR270 LVV19:LVV270 LLZ19:LLZ270 LCD19:LCD270 KSH19:KSH270 KIL19:KIL270 JYP19:JYP270 JOT19:JOT270 JEX19:JEX270 IVB19:IVB270 ILF19:ILF270 IBJ19:IBJ270 HRN19:HRN270 HHR19:HHR270 GXV19:GXV270 GNZ19:GNZ270 GED19:GED270 FUH19:FUH270 FKL19:FKL270 FAP19:FAP270 EQT19:EQT270 EGX19:EGX270 DXB19:DXB270 DNF19:DNF270 DDJ19:DDJ270 CTN19:CTN270 CJR19:CJR270 BZV19:BZV270 BPZ19:BPZ270 BGD19:BGD270 AWH19:AWH270 AML19:AML270 ACP19:ACP270 ST19:ST270 A251 A19:A61" xr:uid="{8D36377E-4D09-4365-9316-C97747FB26CA}">
      <formula1>$J$1:$J$9</formula1>
    </dataValidation>
    <dataValidation type="list" allowBlank="1" showInputMessage="1" showErrorMessage="1" sqref="A62:A250" xr:uid="{D3B895A3-CFAF-475B-8A85-E0CA6CE90DFD}">
      <formula1>$J$1:$J$5</formula1>
    </dataValidation>
    <dataValidation type="list" allowBlank="1" showInputMessage="1" showErrorMessage="1" sqref="B19:B250" xr:uid="{F95EF59D-517E-4F35-99A7-584739C06F33}">
      <formula1>$K$1:$K$15</formula1>
    </dataValidation>
  </dataValidations>
  <pageMargins left="0.7" right="0.7" top="0.75" bottom="0.75" header="0.3" footer="0.3"/>
  <pageSetup paperSize="9" orientation="portrait" r:id="rId1"/>
  <ignoredErrors>
    <ignoredError sqref="N255:N257 T254:V264 Y254:Y263 R255:R26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FE129-5BB8-42B1-83DB-467B0B527C5B}">
  <sheetPr codeName="Sheet3"/>
  <dimension ref="A2:G10"/>
  <sheetViews>
    <sheetView tabSelected="1" zoomScale="106" zoomScaleNormal="106" workbookViewId="0">
      <selection activeCell="Q28" sqref="Q28"/>
    </sheetView>
  </sheetViews>
  <sheetFormatPr defaultRowHeight="12.6"/>
  <cols>
    <col min="1" max="1" width="26.42578125" style="99" customWidth="1"/>
    <col min="2" max="7" width="12.42578125" style="127" customWidth="1"/>
    <col min="8" max="240" width="8.7109375" style="99"/>
    <col min="241" max="241" width="4.5703125" style="99" customWidth="1"/>
    <col min="242" max="242" width="10.140625" style="99" customWidth="1"/>
    <col min="243" max="243" width="7.42578125" style="99" customWidth="1"/>
    <col min="244" max="244" width="9.85546875" style="99" customWidth="1"/>
    <col min="245" max="246" width="7.5703125" style="99" customWidth="1"/>
    <col min="247" max="247" width="8.140625" style="99" customWidth="1"/>
    <col min="248" max="251" width="7.5703125" style="99" customWidth="1"/>
    <col min="252" max="252" width="9.140625" style="99" customWidth="1"/>
    <col min="253" max="253" width="7.5703125" style="99" customWidth="1"/>
    <col min="254" max="254" width="9.5703125" style="99" customWidth="1"/>
    <col min="255" max="255" width="7.5703125" style="99" customWidth="1"/>
    <col min="256" max="256" width="10" style="99" customWidth="1"/>
    <col min="257" max="258" width="9.42578125" style="99" customWidth="1"/>
    <col min="259" max="262" width="7.5703125" style="99" customWidth="1"/>
    <col min="263" max="263" width="9.42578125" style="99" customWidth="1"/>
    <col min="264" max="496" width="8.7109375" style="99"/>
    <col min="497" max="497" width="4.5703125" style="99" customWidth="1"/>
    <col min="498" max="498" width="10.140625" style="99" customWidth="1"/>
    <col min="499" max="499" width="7.42578125" style="99" customWidth="1"/>
    <col min="500" max="500" width="9.85546875" style="99" customWidth="1"/>
    <col min="501" max="502" width="7.5703125" style="99" customWidth="1"/>
    <col min="503" max="503" width="8.140625" style="99" customWidth="1"/>
    <col min="504" max="507" width="7.5703125" style="99" customWidth="1"/>
    <col min="508" max="508" width="9.140625" style="99" customWidth="1"/>
    <col min="509" max="509" width="7.5703125" style="99" customWidth="1"/>
    <col min="510" max="510" width="9.5703125" style="99" customWidth="1"/>
    <col min="511" max="511" width="7.5703125" style="99" customWidth="1"/>
    <col min="512" max="512" width="10" style="99" customWidth="1"/>
    <col min="513" max="514" width="9.42578125" style="99" customWidth="1"/>
    <col min="515" max="518" width="7.5703125" style="99" customWidth="1"/>
    <col min="519" max="519" width="9.42578125" style="99" customWidth="1"/>
    <col min="520" max="752" width="8.7109375" style="99"/>
    <col min="753" max="753" width="4.5703125" style="99" customWidth="1"/>
    <col min="754" max="754" width="10.140625" style="99" customWidth="1"/>
    <col min="755" max="755" width="7.42578125" style="99" customWidth="1"/>
    <col min="756" max="756" width="9.85546875" style="99" customWidth="1"/>
    <col min="757" max="758" width="7.5703125" style="99" customWidth="1"/>
    <col min="759" max="759" width="8.140625" style="99" customWidth="1"/>
    <col min="760" max="763" width="7.5703125" style="99" customWidth="1"/>
    <col min="764" max="764" width="9.140625" style="99" customWidth="1"/>
    <col min="765" max="765" width="7.5703125" style="99" customWidth="1"/>
    <col min="766" max="766" width="9.5703125" style="99" customWidth="1"/>
    <col min="767" max="767" width="7.5703125" style="99" customWidth="1"/>
    <col min="768" max="768" width="10" style="99" customWidth="1"/>
    <col min="769" max="770" width="9.42578125" style="99" customWidth="1"/>
    <col min="771" max="774" width="7.5703125" style="99" customWidth="1"/>
    <col min="775" max="775" width="9.42578125" style="99" customWidth="1"/>
    <col min="776" max="1008" width="8.7109375" style="99"/>
    <col min="1009" max="1009" width="4.5703125" style="99" customWidth="1"/>
    <col min="1010" max="1010" width="10.140625" style="99" customWidth="1"/>
    <col min="1011" max="1011" width="7.42578125" style="99" customWidth="1"/>
    <col min="1012" max="1012" width="9.85546875" style="99" customWidth="1"/>
    <col min="1013" max="1014" width="7.5703125" style="99" customWidth="1"/>
    <col min="1015" max="1015" width="8.140625" style="99" customWidth="1"/>
    <col min="1016" max="1019" width="7.5703125" style="99" customWidth="1"/>
    <col min="1020" max="1020" width="9.140625" style="99" customWidth="1"/>
    <col min="1021" max="1021" width="7.5703125" style="99" customWidth="1"/>
    <col min="1022" max="1022" width="9.5703125" style="99" customWidth="1"/>
    <col min="1023" max="1023" width="7.5703125" style="99" customWidth="1"/>
    <col min="1024" max="1024" width="10" style="99" customWidth="1"/>
    <col min="1025" max="1026" width="9.42578125" style="99" customWidth="1"/>
    <col min="1027" max="1030" width="7.5703125" style="99" customWidth="1"/>
    <col min="1031" max="1031" width="9.42578125" style="99" customWidth="1"/>
    <col min="1032" max="1264" width="8.7109375" style="99"/>
    <col min="1265" max="1265" width="4.5703125" style="99" customWidth="1"/>
    <col min="1266" max="1266" width="10.140625" style="99" customWidth="1"/>
    <col min="1267" max="1267" width="7.42578125" style="99" customWidth="1"/>
    <col min="1268" max="1268" width="9.85546875" style="99" customWidth="1"/>
    <col min="1269" max="1270" width="7.5703125" style="99" customWidth="1"/>
    <col min="1271" max="1271" width="8.140625" style="99" customWidth="1"/>
    <col min="1272" max="1275" width="7.5703125" style="99" customWidth="1"/>
    <col min="1276" max="1276" width="9.140625" style="99" customWidth="1"/>
    <col min="1277" max="1277" width="7.5703125" style="99" customWidth="1"/>
    <col min="1278" max="1278" width="9.5703125" style="99" customWidth="1"/>
    <col min="1279" max="1279" width="7.5703125" style="99" customWidth="1"/>
    <col min="1280" max="1280" width="10" style="99" customWidth="1"/>
    <col min="1281" max="1282" width="9.42578125" style="99" customWidth="1"/>
    <col min="1283" max="1286" width="7.5703125" style="99" customWidth="1"/>
    <col min="1287" max="1287" width="9.42578125" style="99" customWidth="1"/>
    <col min="1288" max="1520" width="8.7109375" style="99"/>
    <col min="1521" max="1521" width="4.5703125" style="99" customWidth="1"/>
    <col min="1522" max="1522" width="10.140625" style="99" customWidth="1"/>
    <col min="1523" max="1523" width="7.42578125" style="99" customWidth="1"/>
    <col min="1524" max="1524" width="9.85546875" style="99" customWidth="1"/>
    <col min="1525" max="1526" width="7.5703125" style="99" customWidth="1"/>
    <col min="1527" max="1527" width="8.140625" style="99" customWidth="1"/>
    <col min="1528" max="1531" width="7.5703125" style="99" customWidth="1"/>
    <col min="1532" max="1532" width="9.140625" style="99" customWidth="1"/>
    <col min="1533" max="1533" width="7.5703125" style="99" customWidth="1"/>
    <col min="1534" max="1534" width="9.5703125" style="99" customWidth="1"/>
    <col min="1535" max="1535" width="7.5703125" style="99" customWidth="1"/>
    <col min="1536" max="1536" width="10" style="99" customWidth="1"/>
    <col min="1537" max="1538" width="9.42578125" style="99" customWidth="1"/>
    <col min="1539" max="1542" width="7.5703125" style="99" customWidth="1"/>
    <col min="1543" max="1543" width="9.42578125" style="99" customWidth="1"/>
    <col min="1544" max="1776" width="8.7109375" style="99"/>
    <col min="1777" max="1777" width="4.5703125" style="99" customWidth="1"/>
    <col min="1778" max="1778" width="10.140625" style="99" customWidth="1"/>
    <col min="1779" max="1779" width="7.42578125" style="99" customWidth="1"/>
    <col min="1780" max="1780" width="9.85546875" style="99" customWidth="1"/>
    <col min="1781" max="1782" width="7.5703125" style="99" customWidth="1"/>
    <col min="1783" max="1783" width="8.140625" style="99" customWidth="1"/>
    <col min="1784" max="1787" width="7.5703125" style="99" customWidth="1"/>
    <col min="1788" max="1788" width="9.140625" style="99" customWidth="1"/>
    <col min="1789" max="1789" width="7.5703125" style="99" customWidth="1"/>
    <col min="1790" max="1790" width="9.5703125" style="99" customWidth="1"/>
    <col min="1791" max="1791" width="7.5703125" style="99" customWidth="1"/>
    <col min="1792" max="1792" width="10" style="99" customWidth="1"/>
    <col min="1793" max="1794" width="9.42578125" style="99" customWidth="1"/>
    <col min="1795" max="1798" width="7.5703125" style="99" customWidth="1"/>
    <col min="1799" max="1799" width="9.42578125" style="99" customWidth="1"/>
    <col min="1800" max="2032" width="8.7109375" style="99"/>
    <col min="2033" max="2033" width="4.5703125" style="99" customWidth="1"/>
    <col min="2034" max="2034" width="10.140625" style="99" customWidth="1"/>
    <col min="2035" max="2035" width="7.42578125" style="99" customWidth="1"/>
    <col min="2036" max="2036" width="9.85546875" style="99" customWidth="1"/>
    <col min="2037" max="2038" width="7.5703125" style="99" customWidth="1"/>
    <col min="2039" max="2039" width="8.140625" style="99" customWidth="1"/>
    <col min="2040" max="2043" width="7.5703125" style="99" customWidth="1"/>
    <col min="2044" max="2044" width="9.140625" style="99" customWidth="1"/>
    <col min="2045" max="2045" width="7.5703125" style="99" customWidth="1"/>
    <col min="2046" max="2046" width="9.5703125" style="99" customWidth="1"/>
    <col min="2047" max="2047" width="7.5703125" style="99" customWidth="1"/>
    <col min="2048" max="2048" width="10" style="99" customWidth="1"/>
    <col min="2049" max="2050" width="9.42578125" style="99" customWidth="1"/>
    <col min="2051" max="2054" width="7.5703125" style="99" customWidth="1"/>
    <col min="2055" max="2055" width="9.42578125" style="99" customWidth="1"/>
    <col min="2056" max="2288" width="8.7109375" style="99"/>
    <col min="2289" max="2289" width="4.5703125" style="99" customWidth="1"/>
    <col min="2290" max="2290" width="10.140625" style="99" customWidth="1"/>
    <col min="2291" max="2291" width="7.42578125" style="99" customWidth="1"/>
    <col min="2292" max="2292" width="9.85546875" style="99" customWidth="1"/>
    <col min="2293" max="2294" width="7.5703125" style="99" customWidth="1"/>
    <col min="2295" max="2295" width="8.140625" style="99" customWidth="1"/>
    <col min="2296" max="2299" width="7.5703125" style="99" customWidth="1"/>
    <col min="2300" max="2300" width="9.140625" style="99" customWidth="1"/>
    <col min="2301" max="2301" width="7.5703125" style="99" customWidth="1"/>
    <col min="2302" max="2302" width="9.5703125" style="99" customWidth="1"/>
    <col min="2303" max="2303" width="7.5703125" style="99" customWidth="1"/>
    <col min="2304" max="2304" width="10" style="99" customWidth="1"/>
    <col min="2305" max="2306" width="9.42578125" style="99" customWidth="1"/>
    <col min="2307" max="2310" width="7.5703125" style="99" customWidth="1"/>
    <col min="2311" max="2311" width="9.42578125" style="99" customWidth="1"/>
    <col min="2312" max="2544" width="8.7109375" style="99"/>
    <col min="2545" max="2545" width="4.5703125" style="99" customWidth="1"/>
    <col min="2546" max="2546" width="10.140625" style="99" customWidth="1"/>
    <col min="2547" max="2547" width="7.42578125" style="99" customWidth="1"/>
    <col min="2548" max="2548" width="9.85546875" style="99" customWidth="1"/>
    <col min="2549" max="2550" width="7.5703125" style="99" customWidth="1"/>
    <col min="2551" max="2551" width="8.140625" style="99" customWidth="1"/>
    <col min="2552" max="2555" width="7.5703125" style="99" customWidth="1"/>
    <col min="2556" max="2556" width="9.140625" style="99" customWidth="1"/>
    <col min="2557" max="2557" width="7.5703125" style="99" customWidth="1"/>
    <col min="2558" max="2558" width="9.5703125" style="99" customWidth="1"/>
    <col min="2559" max="2559" width="7.5703125" style="99" customWidth="1"/>
    <col min="2560" max="2560" width="10" style="99" customWidth="1"/>
    <col min="2561" max="2562" width="9.42578125" style="99" customWidth="1"/>
    <col min="2563" max="2566" width="7.5703125" style="99" customWidth="1"/>
    <col min="2567" max="2567" width="9.42578125" style="99" customWidth="1"/>
    <col min="2568" max="2800" width="8.7109375" style="99"/>
    <col min="2801" max="2801" width="4.5703125" style="99" customWidth="1"/>
    <col min="2802" max="2802" width="10.140625" style="99" customWidth="1"/>
    <col min="2803" max="2803" width="7.42578125" style="99" customWidth="1"/>
    <col min="2804" max="2804" width="9.85546875" style="99" customWidth="1"/>
    <col min="2805" max="2806" width="7.5703125" style="99" customWidth="1"/>
    <col min="2807" max="2807" width="8.140625" style="99" customWidth="1"/>
    <col min="2808" max="2811" width="7.5703125" style="99" customWidth="1"/>
    <col min="2812" max="2812" width="9.140625" style="99" customWidth="1"/>
    <col min="2813" max="2813" width="7.5703125" style="99" customWidth="1"/>
    <col min="2814" max="2814" width="9.5703125" style="99" customWidth="1"/>
    <col min="2815" max="2815" width="7.5703125" style="99" customWidth="1"/>
    <col min="2816" max="2816" width="10" style="99" customWidth="1"/>
    <col min="2817" max="2818" width="9.42578125" style="99" customWidth="1"/>
    <col min="2819" max="2822" width="7.5703125" style="99" customWidth="1"/>
    <col min="2823" max="2823" width="9.42578125" style="99" customWidth="1"/>
    <col min="2824" max="3056" width="8.7109375" style="99"/>
    <col min="3057" max="3057" width="4.5703125" style="99" customWidth="1"/>
    <col min="3058" max="3058" width="10.140625" style="99" customWidth="1"/>
    <col min="3059" max="3059" width="7.42578125" style="99" customWidth="1"/>
    <col min="3060" max="3060" width="9.85546875" style="99" customWidth="1"/>
    <col min="3061" max="3062" width="7.5703125" style="99" customWidth="1"/>
    <col min="3063" max="3063" width="8.140625" style="99" customWidth="1"/>
    <col min="3064" max="3067" width="7.5703125" style="99" customWidth="1"/>
    <col min="3068" max="3068" width="9.140625" style="99" customWidth="1"/>
    <col min="3069" max="3069" width="7.5703125" style="99" customWidth="1"/>
    <col min="3070" max="3070" width="9.5703125" style="99" customWidth="1"/>
    <col min="3071" max="3071" width="7.5703125" style="99" customWidth="1"/>
    <col min="3072" max="3072" width="10" style="99" customWidth="1"/>
    <col min="3073" max="3074" width="9.42578125" style="99" customWidth="1"/>
    <col min="3075" max="3078" width="7.5703125" style="99" customWidth="1"/>
    <col min="3079" max="3079" width="9.42578125" style="99" customWidth="1"/>
    <col min="3080" max="3312" width="8.7109375" style="99"/>
    <col min="3313" max="3313" width="4.5703125" style="99" customWidth="1"/>
    <col min="3314" max="3314" width="10.140625" style="99" customWidth="1"/>
    <col min="3315" max="3315" width="7.42578125" style="99" customWidth="1"/>
    <col min="3316" max="3316" width="9.85546875" style="99" customWidth="1"/>
    <col min="3317" max="3318" width="7.5703125" style="99" customWidth="1"/>
    <col min="3319" max="3319" width="8.140625" style="99" customWidth="1"/>
    <col min="3320" max="3323" width="7.5703125" style="99" customWidth="1"/>
    <col min="3324" max="3324" width="9.140625" style="99" customWidth="1"/>
    <col min="3325" max="3325" width="7.5703125" style="99" customWidth="1"/>
    <col min="3326" max="3326" width="9.5703125" style="99" customWidth="1"/>
    <col min="3327" max="3327" width="7.5703125" style="99" customWidth="1"/>
    <col min="3328" max="3328" width="10" style="99" customWidth="1"/>
    <col min="3329" max="3330" width="9.42578125" style="99" customWidth="1"/>
    <col min="3331" max="3334" width="7.5703125" style="99" customWidth="1"/>
    <col min="3335" max="3335" width="9.42578125" style="99" customWidth="1"/>
    <col min="3336" max="3568" width="8.7109375" style="99"/>
    <col min="3569" max="3569" width="4.5703125" style="99" customWidth="1"/>
    <col min="3570" max="3570" width="10.140625" style="99" customWidth="1"/>
    <col min="3571" max="3571" width="7.42578125" style="99" customWidth="1"/>
    <col min="3572" max="3572" width="9.85546875" style="99" customWidth="1"/>
    <col min="3573" max="3574" width="7.5703125" style="99" customWidth="1"/>
    <col min="3575" max="3575" width="8.140625" style="99" customWidth="1"/>
    <col min="3576" max="3579" width="7.5703125" style="99" customWidth="1"/>
    <col min="3580" max="3580" width="9.140625" style="99" customWidth="1"/>
    <col min="3581" max="3581" width="7.5703125" style="99" customWidth="1"/>
    <col min="3582" max="3582" width="9.5703125" style="99" customWidth="1"/>
    <col min="3583" max="3583" width="7.5703125" style="99" customWidth="1"/>
    <col min="3584" max="3584" width="10" style="99" customWidth="1"/>
    <col min="3585" max="3586" width="9.42578125" style="99" customWidth="1"/>
    <col min="3587" max="3590" width="7.5703125" style="99" customWidth="1"/>
    <col min="3591" max="3591" width="9.42578125" style="99" customWidth="1"/>
    <col min="3592" max="3824" width="8.7109375" style="99"/>
    <col min="3825" max="3825" width="4.5703125" style="99" customWidth="1"/>
    <col min="3826" max="3826" width="10.140625" style="99" customWidth="1"/>
    <col min="3827" max="3827" width="7.42578125" style="99" customWidth="1"/>
    <col min="3828" max="3828" width="9.85546875" style="99" customWidth="1"/>
    <col min="3829" max="3830" width="7.5703125" style="99" customWidth="1"/>
    <col min="3831" max="3831" width="8.140625" style="99" customWidth="1"/>
    <col min="3832" max="3835" width="7.5703125" style="99" customWidth="1"/>
    <col min="3836" max="3836" width="9.140625" style="99" customWidth="1"/>
    <col min="3837" max="3837" width="7.5703125" style="99" customWidth="1"/>
    <col min="3838" max="3838" width="9.5703125" style="99" customWidth="1"/>
    <col min="3839" max="3839" width="7.5703125" style="99" customWidth="1"/>
    <col min="3840" max="3840" width="10" style="99" customWidth="1"/>
    <col min="3841" max="3842" width="9.42578125" style="99" customWidth="1"/>
    <col min="3843" max="3846" width="7.5703125" style="99" customWidth="1"/>
    <col min="3847" max="3847" width="9.42578125" style="99" customWidth="1"/>
    <col min="3848" max="4080" width="8.7109375" style="99"/>
    <col min="4081" max="4081" width="4.5703125" style="99" customWidth="1"/>
    <col min="4082" max="4082" width="10.140625" style="99" customWidth="1"/>
    <col min="4083" max="4083" width="7.42578125" style="99" customWidth="1"/>
    <col min="4084" max="4084" width="9.85546875" style="99" customWidth="1"/>
    <col min="4085" max="4086" width="7.5703125" style="99" customWidth="1"/>
    <col min="4087" max="4087" width="8.140625" style="99" customWidth="1"/>
    <col min="4088" max="4091" width="7.5703125" style="99" customWidth="1"/>
    <col min="4092" max="4092" width="9.140625" style="99" customWidth="1"/>
    <col min="4093" max="4093" width="7.5703125" style="99" customWidth="1"/>
    <col min="4094" max="4094" width="9.5703125" style="99" customWidth="1"/>
    <col min="4095" max="4095" width="7.5703125" style="99" customWidth="1"/>
    <col min="4096" max="4096" width="10" style="99" customWidth="1"/>
    <col min="4097" max="4098" width="9.42578125" style="99" customWidth="1"/>
    <col min="4099" max="4102" width="7.5703125" style="99" customWidth="1"/>
    <col min="4103" max="4103" width="9.42578125" style="99" customWidth="1"/>
    <col min="4104" max="4336" width="8.7109375" style="99"/>
    <col min="4337" max="4337" width="4.5703125" style="99" customWidth="1"/>
    <col min="4338" max="4338" width="10.140625" style="99" customWidth="1"/>
    <col min="4339" max="4339" width="7.42578125" style="99" customWidth="1"/>
    <col min="4340" max="4340" width="9.85546875" style="99" customWidth="1"/>
    <col min="4341" max="4342" width="7.5703125" style="99" customWidth="1"/>
    <col min="4343" max="4343" width="8.140625" style="99" customWidth="1"/>
    <col min="4344" max="4347" width="7.5703125" style="99" customWidth="1"/>
    <col min="4348" max="4348" width="9.140625" style="99" customWidth="1"/>
    <col min="4349" max="4349" width="7.5703125" style="99" customWidth="1"/>
    <col min="4350" max="4350" width="9.5703125" style="99" customWidth="1"/>
    <col min="4351" max="4351" width="7.5703125" style="99" customWidth="1"/>
    <col min="4352" max="4352" width="10" style="99" customWidth="1"/>
    <col min="4353" max="4354" width="9.42578125" style="99" customWidth="1"/>
    <col min="4355" max="4358" width="7.5703125" style="99" customWidth="1"/>
    <col min="4359" max="4359" width="9.42578125" style="99" customWidth="1"/>
    <col min="4360" max="4592" width="8.7109375" style="99"/>
    <col min="4593" max="4593" width="4.5703125" style="99" customWidth="1"/>
    <col min="4594" max="4594" width="10.140625" style="99" customWidth="1"/>
    <col min="4595" max="4595" width="7.42578125" style="99" customWidth="1"/>
    <col min="4596" max="4596" width="9.85546875" style="99" customWidth="1"/>
    <col min="4597" max="4598" width="7.5703125" style="99" customWidth="1"/>
    <col min="4599" max="4599" width="8.140625" style="99" customWidth="1"/>
    <col min="4600" max="4603" width="7.5703125" style="99" customWidth="1"/>
    <col min="4604" max="4604" width="9.140625" style="99" customWidth="1"/>
    <col min="4605" max="4605" width="7.5703125" style="99" customWidth="1"/>
    <col min="4606" max="4606" width="9.5703125" style="99" customWidth="1"/>
    <col min="4607" max="4607" width="7.5703125" style="99" customWidth="1"/>
    <col min="4608" max="4608" width="10" style="99" customWidth="1"/>
    <col min="4609" max="4610" width="9.42578125" style="99" customWidth="1"/>
    <col min="4611" max="4614" width="7.5703125" style="99" customWidth="1"/>
    <col min="4615" max="4615" width="9.42578125" style="99" customWidth="1"/>
    <col min="4616" max="4848" width="8.7109375" style="99"/>
    <col min="4849" max="4849" width="4.5703125" style="99" customWidth="1"/>
    <col min="4850" max="4850" width="10.140625" style="99" customWidth="1"/>
    <col min="4851" max="4851" width="7.42578125" style="99" customWidth="1"/>
    <col min="4852" max="4852" width="9.85546875" style="99" customWidth="1"/>
    <col min="4853" max="4854" width="7.5703125" style="99" customWidth="1"/>
    <col min="4855" max="4855" width="8.140625" style="99" customWidth="1"/>
    <col min="4856" max="4859" width="7.5703125" style="99" customWidth="1"/>
    <col min="4860" max="4860" width="9.140625" style="99" customWidth="1"/>
    <col min="4861" max="4861" width="7.5703125" style="99" customWidth="1"/>
    <col min="4862" max="4862" width="9.5703125" style="99" customWidth="1"/>
    <col min="4863" max="4863" width="7.5703125" style="99" customWidth="1"/>
    <col min="4864" max="4864" width="10" style="99" customWidth="1"/>
    <col min="4865" max="4866" width="9.42578125" style="99" customWidth="1"/>
    <col min="4867" max="4870" width="7.5703125" style="99" customWidth="1"/>
    <col min="4871" max="4871" width="9.42578125" style="99" customWidth="1"/>
    <col min="4872" max="5104" width="8.7109375" style="99"/>
    <col min="5105" max="5105" width="4.5703125" style="99" customWidth="1"/>
    <col min="5106" max="5106" width="10.140625" style="99" customWidth="1"/>
    <col min="5107" max="5107" width="7.42578125" style="99" customWidth="1"/>
    <col min="5108" max="5108" width="9.85546875" style="99" customWidth="1"/>
    <col min="5109" max="5110" width="7.5703125" style="99" customWidth="1"/>
    <col min="5111" max="5111" width="8.140625" style="99" customWidth="1"/>
    <col min="5112" max="5115" width="7.5703125" style="99" customWidth="1"/>
    <col min="5116" max="5116" width="9.140625" style="99" customWidth="1"/>
    <col min="5117" max="5117" width="7.5703125" style="99" customWidth="1"/>
    <col min="5118" max="5118" width="9.5703125" style="99" customWidth="1"/>
    <col min="5119" max="5119" width="7.5703125" style="99" customWidth="1"/>
    <col min="5120" max="5120" width="10" style="99" customWidth="1"/>
    <col min="5121" max="5122" width="9.42578125" style="99" customWidth="1"/>
    <col min="5123" max="5126" width="7.5703125" style="99" customWidth="1"/>
    <col min="5127" max="5127" width="9.42578125" style="99" customWidth="1"/>
    <col min="5128" max="5360" width="8.7109375" style="99"/>
    <col min="5361" max="5361" width="4.5703125" style="99" customWidth="1"/>
    <col min="5362" max="5362" width="10.140625" style="99" customWidth="1"/>
    <col min="5363" max="5363" width="7.42578125" style="99" customWidth="1"/>
    <col min="5364" max="5364" width="9.85546875" style="99" customWidth="1"/>
    <col min="5365" max="5366" width="7.5703125" style="99" customWidth="1"/>
    <col min="5367" max="5367" width="8.140625" style="99" customWidth="1"/>
    <col min="5368" max="5371" width="7.5703125" style="99" customWidth="1"/>
    <col min="5372" max="5372" width="9.140625" style="99" customWidth="1"/>
    <col min="5373" max="5373" width="7.5703125" style="99" customWidth="1"/>
    <col min="5374" max="5374" width="9.5703125" style="99" customWidth="1"/>
    <col min="5375" max="5375" width="7.5703125" style="99" customWidth="1"/>
    <col min="5376" max="5376" width="10" style="99" customWidth="1"/>
    <col min="5377" max="5378" width="9.42578125" style="99" customWidth="1"/>
    <col min="5379" max="5382" width="7.5703125" style="99" customWidth="1"/>
    <col min="5383" max="5383" width="9.42578125" style="99" customWidth="1"/>
    <col min="5384" max="5616" width="8.7109375" style="99"/>
    <col min="5617" max="5617" width="4.5703125" style="99" customWidth="1"/>
    <col min="5618" max="5618" width="10.140625" style="99" customWidth="1"/>
    <col min="5619" max="5619" width="7.42578125" style="99" customWidth="1"/>
    <col min="5620" max="5620" width="9.85546875" style="99" customWidth="1"/>
    <col min="5621" max="5622" width="7.5703125" style="99" customWidth="1"/>
    <col min="5623" max="5623" width="8.140625" style="99" customWidth="1"/>
    <col min="5624" max="5627" width="7.5703125" style="99" customWidth="1"/>
    <col min="5628" max="5628" width="9.140625" style="99" customWidth="1"/>
    <col min="5629" max="5629" width="7.5703125" style="99" customWidth="1"/>
    <col min="5630" max="5630" width="9.5703125" style="99" customWidth="1"/>
    <col min="5631" max="5631" width="7.5703125" style="99" customWidth="1"/>
    <col min="5632" max="5632" width="10" style="99" customWidth="1"/>
    <col min="5633" max="5634" width="9.42578125" style="99" customWidth="1"/>
    <col min="5635" max="5638" width="7.5703125" style="99" customWidth="1"/>
    <col min="5639" max="5639" width="9.42578125" style="99" customWidth="1"/>
    <col min="5640" max="5872" width="8.7109375" style="99"/>
    <col min="5873" max="5873" width="4.5703125" style="99" customWidth="1"/>
    <col min="5874" max="5874" width="10.140625" style="99" customWidth="1"/>
    <col min="5875" max="5875" width="7.42578125" style="99" customWidth="1"/>
    <col min="5876" max="5876" width="9.85546875" style="99" customWidth="1"/>
    <col min="5877" max="5878" width="7.5703125" style="99" customWidth="1"/>
    <col min="5879" max="5879" width="8.140625" style="99" customWidth="1"/>
    <col min="5880" max="5883" width="7.5703125" style="99" customWidth="1"/>
    <col min="5884" max="5884" width="9.140625" style="99" customWidth="1"/>
    <col min="5885" max="5885" width="7.5703125" style="99" customWidth="1"/>
    <col min="5886" max="5886" width="9.5703125" style="99" customWidth="1"/>
    <col min="5887" max="5887" width="7.5703125" style="99" customWidth="1"/>
    <col min="5888" max="5888" width="10" style="99" customWidth="1"/>
    <col min="5889" max="5890" width="9.42578125" style="99" customWidth="1"/>
    <col min="5891" max="5894" width="7.5703125" style="99" customWidth="1"/>
    <col min="5895" max="5895" width="9.42578125" style="99" customWidth="1"/>
    <col min="5896" max="6128" width="8.7109375" style="99"/>
    <col min="6129" max="6129" width="4.5703125" style="99" customWidth="1"/>
    <col min="6130" max="6130" width="10.140625" style="99" customWidth="1"/>
    <col min="6131" max="6131" width="7.42578125" style="99" customWidth="1"/>
    <col min="6132" max="6132" width="9.85546875" style="99" customWidth="1"/>
    <col min="6133" max="6134" width="7.5703125" style="99" customWidth="1"/>
    <col min="6135" max="6135" width="8.140625" style="99" customWidth="1"/>
    <col min="6136" max="6139" width="7.5703125" style="99" customWidth="1"/>
    <col min="6140" max="6140" width="9.140625" style="99" customWidth="1"/>
    <col min="6141" max="6141" width="7.5703125" style="99" customWidth="1"/>
    <col min="6142" max="6142" width="9.5703125" style="99" customWidth="1"/>
    <col min="6143" max="6143" width="7.5703125" style="99" customWidth="1"/>
    <col min="6144" max="6144" width="10" style="99" customWidth="1"/>
    <col min="6145" max="6146" width="9.42578125" style="99" customWidth="1"/>
    <col min="6147" max="6150" width="7.5703125" style="99" customWidth="1"/>
    <col min="6151" max="6151" width="9.42578125" style="99" customWidth="1"/>
    <col min="6152" max="6384" width="8.7109375" style="99"/>
    <col min="6385" max="6385" width="4.5703125" style="99" customWidth="1"/>
    <col min="6386" max="6386" width="10.140625" style="99" customWidth="1"/>
    <col min="6387" max="6387" width="7.42578125" style="99" customWidth="1"/>
    <col min="6388" max="6388" width="9.85546875" style="99" customWidth="1"/>
    <col min="6389" max="6390" width="7.5703125" style="99" customWidth="1"/>
    <col min="6391" max="6391" width="8.140625" style="99" customWidth="1"/>
    <col min="6392" max="6395" width="7.5703125" style="99" customWidth="1"/>
    <col min="6396" max="6396" width="9.140625" style="99" customWidth="1"/>
    <col min="6397" max="6397" width="7.5703125" style="99" customWidth="1"/>
    <col min="6398" max="6398" width="9.5703125" style="99" customWidth="1"/>
    <col min="6399" max="6399" width="7.5703125" style="99" customWidth="1"/>
    <col min="6400" max="6400" width="10" style="99" customWidth="1"/>
    <col min="6401" max="6402" width="9.42578125" style="99" customWidth="1"/>
    <col min="6403" max="6406" width="7.5703125" style="99" customWidth="1"/>
    <col min="6407" max="6407" width="9.42578125" style="99" customWidth="1"/>
    <col min="6408" max="6640" width="8.7109375" style="99"/>
    <col min="6641" max="6641" width="4.5703125" style="99" customWidth="1"/>
    <col min="6642" max="6642" width="10.140625" style="99" customWidth="1"/>
    <col min="6643" max="6643" width="7.42578125" style="99" customWidth="1"/>
    <col min="6644" max="6644" width="9.85546875" style="99" customWidth="1"/>
    <col min="6645" max="6646" width="7.5703125" style="99" customWidth="1"/>
    <col min="6647" max="6647" width="8.140625" style="99" customWidth="1"/>
    <col min="6648" max="6651" width="7.5703125" style="99" customWidth="1"/>
    <col min="6652" max="6652" width="9.140625" style="99" customWidth="1"/>
    <col min="6653" max="6653" width="7.5703125" style="99" customWidth="1"/>
    <col min="6654" max="6654" width="9.5703125" style="99" customWidth="1"/>
    <col min="6655" max="6655" width="7.5703125" style="99" customWidth="1"/>
    <col min="6656" max="6656" width="10" style="99" customWidth="1"/>
    <col min="6657" max="6658" width="9.42578125" style="99" customWidth="1"/>
    <col min="6659" max="6662" width="7.5703125" style="99" customWidth="1"/>
    <col min="6663" max="6663" width="9.42578125" style="99" customWidth="1"/>
    <col min="6664" max="6896" width="8.7109375" style="99"/>
    <col min="6897" max="6897" width="4.5703125" style="99" customWidth="1"/>
    <col min="6898" max="6898" width="10.140625" style="99" customWidth="1"/>
    <col min="6899" max="6899" width="7.42578125" style="99" customWidth="1"/>
    <col min="6900" max="6900" width="9.85546875" style="99" customWidth="1"/>
    <col min="6901" max="6902" width="7.5703125" style="99" customWidth="1"/>
    <col min="6903" max="6903" width="8.140625" style="99" customWidth="1"/>
    <col min="6904" max="6907" width="7.5703125" style="99" customWidth="1"/>
    <col min="6908" max="6908" width="9.140625" style="99" customWidth="1"/>
    <col min="6909" max="6909" width="7.5703125" style="99" customWidth="1"/>
    <col min="6910" max="6910" width="9.5703125" style="99" customWidth="1"/>
    <col min="6911" max="6911" width="7.5703125" style="99" customWidth="1"/>
    <col min="6912" max="6912" width="10" style="99" customWidth="1"/>
    <col min="6913" max="6914" width="9.42578125" style="99" customWidth="1"/>
    <col min="6915" max="6918" width="7.5703125" style="99" customWidth="1"/>
    <col min="6919" max="6919" width="9.42578125" style="99" customWidth="1"/>
    <col min="6920" max="7152" width="8.7109375" style="99"/>
    <col min="7153" max="7153" width="4.5703125" style="99" customWidth="1"/>
    <col min="7154" max="7154" width="10.140625" style="99" customWidth="1"/>
    <col min="7155" max="7155" width="7.42578125" style="99" customWidth="1"/>
    <col min="7156" max="7156" width="9.85546875" style="99" customWidth="1"/>
    <col min="7157" max="7158" width="7.5703125" style="99" customWidth="1"/>
    <col min="7159" max="7159" width="8.140625" style="99" customWidth="1"/>
    <col min="7160" max="7163" width="7.5703125" style="99" customWidth="1"/>
    <col min="7164" max="7164" width="9.140625" style="99" customWidth="1"/>
    <col min="7165" max="7165" width="7.5703125" style="99" customWidth="1"/>
    <col min="7166" max="7166" width="9.5703125" style="99" customWidth="1"/>
    <col min="7167" max="7167" width="7.5703125" style="99" customWidth="1"/>
    <col min="7168" max="7168" width="10" style="99" customWidth="1"/>
    <col min="7169" max="7170" width="9.42578125" style="99" customWidth="1"/>
    <col min="7171" max="7174" width="7.5703125" style="99" customWidth="1"/>
    <col min="7175" max="7175" width="9.42578125" style="99" customWidth="1"/>
    <col min="7176" max="7408" width="8.7109375" style="99"/>
    <col min="7409" max="7409" width="4.5703125" style="99" customWidth="1"/>
    <col min="7410" max="7410" width="10.140625" style="99" customWidth="1"/>
    <col min="7411" max="7411" width="7.42578125" style="99" customWidth="1"/>
    <col min="7412" max="7412" width="9.85546875" style="99" customWidth="1"/>
    <col min="7413" max="7414" width="7.5703125" style="99" customWidth="1"/>
    <col min="7415" max="7415" width="8.140625" style="99" customWidth="1"/>
    <col min="7416" max="7419" width="7.5703125" style="99" customWidth="1"/>
    <col min="7420" max="7420" width="9.140625" style="99" customWidth="1"/>
    <col min="7421" max="7421" width="7.5703125" style="99" customWidth="1"/>
    <col min="7422" max="7422" width="9.5703125" style="99" customWidth="1"/>
    <col min="7423" max="7423" width="7.5703125" style="99" customWidth="1"/>
    <col min="7424" max="7424" width="10" style="99" customWidth="1"/>
    <col min="7425" max="7426" width="9.42578125" style="99" customWidth="1"/>
    <col min="7427" max="7430" width="7.5703125" style="99" customWidth="1"/>
    <col min="7431" max="7431" width="9.42578125" style="99" customWidth="1"/>
    <col min="7432" max="7664" width="8.7109375" style="99"/>
    <col min="7665" max="7665" width="4.5703125" style="99" customWidth="1"/>
    <col min="7666" max="7666" width="10.140625" style="99" customWidth="1"/>
    <col min="7667" max="7667" width="7.42578125" style="99" customWidth="1"/>
    <col min="7668" max="7668" width="9.85546875" style="99" customWidth="1"/>
    <col min="7669" max="7670" width="7.5703125" style="99" customWidth="1"/>
    <col min="7671" max="7671" width="8.140625" style="99" customWidth="1"/>
    <col min="7672" max="7675" width="7.5703125" style="99" customWidth="1"/>
    <col min="7676" max="7676" width="9.140625" style="99" customWidth="1"/>
    <col min="7677" max="7677" width="7.5703125" style="99" customWidth="1"/>
    <col min="7678" max="7678" width="9.5703125" style="99" customWidth="1"/>
    <col min="7679" max="7679" width="7.5703125" style="99" customWidth="1"/>
    <col min="7680" max="7680" width="10" style="99" customWidth="1"/>
    <col min="7681" max="7682" width="9.42578125" style="99" customWidth="1"/>
    <col min="7683" max="7686" width="7.5703125" style="99" customWidth="1"/>
    <col min="7687" max="7687" width="9.42578125" style="99" customWidth="1"/>
    <col min="7688" max="7920" width="8.7109375" style="99"/>
    <col min="7921" max="7921" width="4.5703125" style="99" customWidth="1"/>
    <col min="7922" max="7922" width="10.140625" style="99" customWidth="1"/>
    <col min="7923" max="7923" width="7.42578125" style="99" customWidth="1"/>
    <col min="7924" max="7924" width="9.85546875" style="99" customWidth="1"/>
    <col min="7925" max="7926" width="7.5703125" style="99" customWidth="1"/>
    <col min="7927" max="7927" width="8.140625" style="99" customWidth="1"/>
    <col min="7928" max="7931" width="7.5703125" style="99" customWidth="1"/>
    <col min="7932" max="7932" width="9.140625" style="99" customWidth="1"/>
    <col min="7933" max="7933" width="7.5703125" style="99" customWidth="1"/>
    <col min="7934" max="7934" width="9.5703125" style="99" customWidth="1"/>
    <col min="7935" max="7935" width="7.5703125" style="99" customWidth="1"/>
    <col min="7936" max="7936" width="10" style="99" customWidth="1"/>
    <col min="7937" max="7938" width="9.42578125" style="99" customWidth="1"/>
    <col min="7939" max="7942" width="7.5703125" style="99" customWidth="1"/>
    <col min="7943" max="7943" width="9.42578125" style="99" customWidth="1"/>
    <col min="7944" max="8176" width="8.7109375" style="99"/>
    <col min="8177" max="8177" width="4.5703125" style="99" customWidth="1"/>
    <col min="8178" max="8178" width="10.140625" style="99" customWidth="1"/>
    <col min="8179" max="8179" width="7.42578125" style="99" customWidth="1"/>
    <col min="8180" max="8180" width="9.85546875" style="99" customWidth="1"/>
    <col min="8181" max="8182" width="7.5703125" style="99" customWidth="1"/>
    <col min="8183" max="8183" width="8.140625" style="99" customWidth="1"/>
    <col min="8184" max="8187" width="7.5703125" style="99" customWidth="1"/>
    <col min="8188" max="8188" width="9.140625" style="99" customWidth="1"/>
    <col min="8189" max="8189" width="7.5703125" style="99" customWidth="1"/>
    <col min="8190" max="8190" width="9.5703125" style="99" customWidth="1"/>
    <col min="8191" max="8191" width="7.5703125" style="99" customWidth="1"/>
    <col min="8192" max="8192" width="10" style="99" customWidth="1"/>
    <col min="8193" max="8194" width="9.42578125" style="99" customWidth="1"/>
    <col min="8195" max="8198" width="7.5703125" style="99" customWidth="1"/>
    <col min="8199" max="8199" width="9.42578125" style="99" customWidth="1"/>
    <col min="8200" max="8432" width="8.7109375" style="99"/>
    <col min="8433" max="8433" width="4.5703125" style="99" customWidth="1"/>
    <col min="8434" max="8434" width="10.140625" style="99" customWidth="1"/>
    <col min="8435" max="8435" width="7.42578125" style="99" customWidth="1"/>
    <col min="8436" max="8436" width="9.85546875" style="99" customWidth="1"/>
    <col min="8437" max="8438" width="7.5703125" style="99" customWidth="1"/>
    <col min="8439" max="8439" width="8.140625" style="99" customWidth="1"/>
    <col min="8440" max="8443" width="7.5703125" style="99" customWidth="1"/>
    <col min="8444" max="8444" width="9.140625" style="99" customWidth="1"/>
    <col min="8445" max="8445" width="7.5703125" style="99" customWidth="1"/>
    <col min="8446" max="8446" width="9.5703125" style="99" customWidth="1"/>
    <col min="8447" max="8447" width="7.5703125" style="99" customWidth="1"/>
    <col min="8448" max="8448" width="10" style="99" customWidth="1"/>
    <col min="8449" max="8450" width="9.42578125" style="99" customWidth="1"/>
    <col min="8451" max="8454" width="7.5703125" style="99" customWidth="1"/>
    <col min="8455" max="8455" width="9.42578125" style="99" customWidth="1"/>
    <col min="8456" max="8688" width="8.7109375" style="99"/>
    <col min="8689" max="8689" width="4.5703125" style="99" customWidth="1"/>
    <col min="8690" max="8690" width="10.140625" style="99" customWidth="1"/>
    <col min="8691" max="8691" width="7.42578125" style="99" customWidth="1"/>
    <col min="8692" max="8692" width="9.85546875" style="99" customWidth="1"/>
    <col min="8693" max="8694" width="7.5703125" style="99" customWidth="1"/>
    <col min="8695" max="8695" width="8.140625" style="99" customWidth="1"/>
    <col min="8696" max="8699" width="7.5703125" style="99" customWidth="1"/>
    <col min="8700" max="8700" width="9.140625" style="99" customWidth="1"/>
    <col min="8701" max="8701" width="7.5703125" style="99" customWidth="1"/>
    <col min="8702" max="8702" width="9.5703125" style="99" customWidth="1"/>
    <col min="8703" max="8703" width="7.5703125" style="99" customWidth="1"/>
    <col min="8704" max="8704" width="10" style="99" customWidth="1"/>
    <col min="8705" max="8706" width="9.42578125" style="99" customWidth="1"/>
    <col min="8707" max="8710" width="7.5703125" style="99" customWidth="1"/>
    <col min="8711" max="8711" width="9.42578125" style="99" customWidth="1"/>
    <col min="8712" max="8944" width="8.7109375" style="99"/>
    <col min="8945" max="8945" width="4.5703125" style="99" customWidth="1"/>
    <col min="8946" max="8946" width="10.140625" style="99" customWidth="1"/>
    <col min="8947" max="8947" width="7.42578125" style="99" customWidth="1"/>
    <col min="8948" max="8948" width="9.85546875" style="99" customWidth="1"/>
    <col min="8949" max="8950" width="7.5703125" style="99" customWidth="1"/>
    <col min="8951" max="8951" width="8.140625" style="99" customWidth="1"/>
    <col min="8952" max="8955" width="7.5703125" style="99" customWidth="1"/>
    <col min="8956" max="8956" width="9.140625" style="99" customWidth="1"/>
    <col min="8957" max="8957" width="7.5703125" style="99" customWidth="1"/>
    <col min="8958" max="8958" width="9.5703125" style="99" customWidth="1"/>
    <col min="8959" max="8959" width="7.5703125" style="99" customWidth="1"/>
    <col min="8960" max="8960" width="10" style="99" customWidth="1"/>
    <col min="8961" max="8962" width="9.42578125" style="99" customWidth="1"/>
    <col min="8963" max="8966" width="7.5703125" style="99" customWidth="1"/>
    <col min="8967" max="8967" width="9.42578125" style="99" customWidth="1"/>
    <col min="8968" max="9200" width="8.7109375" style="99"/>
    <col min="9201" max="9201" width="4.5703125" style="99" customWidth="1"/>
    <col min="9202" max="9202" width="10.140625" style="99" customWidth="1"/>
    <col min="9203" max="9203" width="7.42578125" style="99" customWidth="1"/>
    <col min="9204" max="9204" width="9.85546875" style="99" customWidth="1"/>
    <col min="9205" max="9206" width="7.5703125" style="99" customWidth="1"/>
    <col min="9207" max="9207" width="8.140625" style="99" customWidth="1"/>
    <col min="9208" max="9211" width="7.5703125" style="99" customWidth="1"/>
    <col min="9212" max="9212" width="9.140625" style="99" customWidth="1"/>
    <col min="9213" max="9213" width="7.5703125" style="99" customWidth="1"/>
    <col min="9214" max="9214" width="9.5703125" style="99" customWidth="1"/>
    <col min="9215" max="9215" width="7.5703125" style="99" customWidth="1"/>
    <col min="9216" max="9216" width="10" style="99" customWidth="1"/>
    <col min="9217" max="9218" width="9.42578125" style="99" customWidth="1"/>
    <col min="9219" max="9222" width="7.5703125" style="99" customWidth="1"/>
    <col min="9223" max="9223" width="9.42578125" style="99" customWidth="1"/>
    <col min="9224" max="9456" width="8.7109375" style="99"/>
    <col min="9457" max="9457" width="4.5703125" style="99" customWidth="1"/>
    <col min="9458" max="9458" width="10.140625" style="99" customWidth="1"/>
    <col min="9459" max="9459" width="7.42578125" style="99" customWidth="1"/>
    <col min="9460" max="9460" width="9.85546875" style="99" customWidth="1"/>
    <col min="9461" max="9462" width="7.5703125" style="99" customWidth="1"/>
    <col min="9463" max="9463" width="8.140625" style="99" customWidth="1"/>
    <col min="9464" max="9467" width="7.5703125" style="99" customWidth="1"/>
    <col min="9468" max="9468" width="9.140625" style="99" customWidth="1"/>
    <col min="9469" max="9469" width="7.5703125" style="99" customWidth="1"/>
    <col min="9470" max="9470" width="9.5703125" style="99" customWidth="1"/>
    <col min="9471" max="9471" width="7.5703125" style="99" customWidth="1"/>
    <col min="9472" max="9472" width="10" style="99" customWidth="1"/>
    <col min="9473" max="9474" width="9.42578125" style="99" customWidth="1"/>
    <col min="9475" max="9478" width="7.5703125" style="99" customWidth="1"/>
    <col min="9479" max="9479" width="9.42578125" style="99" customWidth="1"/>
    <col min="9480" max="9712" width="8.7109375" style="99"/>
    <col min="9713" max="9713" width="4.5703125" style="99" customWidth="1"/>
    <col min="9714" max="9714" width="10.140625" style="99" customWidth="1"/>
    <col min="9715" max="9715" width="7.42578125" style="99" customWidth="1"/>
    <col min="9716" max="9716" width="9.85546875" style="99" customWidth="1"/>
    <col min="9717" max="9718" width="7.5703125" style="99" customWidth="1"/>
    <col min="9719" max="9719" width="8.140625" style="99" customWidth="1"/>
    <col min="9720" max="9723" width="7.5703125" style="99" customWidth="1"/>
    <col min="9724" max="9724" width="9.140625" style="99" customWidth="1"/>
    <col min="9725" max="9725" width="7.5703125" style="99" customWidth="1"/>
    <col min="9726" max="9726" width="9.5703125" style="99" customWidth="1"/>
    <col min="9727" max="9727" width="7.5703125" style="99" customWidth="1"/>
    <col min="9728" max="9728" width="10" style="99" customWidth="1"/>
    <col min="9729" max="9730" width="9.42578125" style="99" customWidth="1"/>
    <col min="9731" max="9734" width="7.5703125" style="99" customWidth="1"/>
    <col min="9735" max="9735" width="9.42578125" style="99" customWidth="1"/>
    <col min="9736" max="9968" width="8.7109375" style="99"/>
    <col min="9969" max="9969" width="4.5703125" style="99" customWidth="1"/>
    <col min="9970" max="9970" width="10.140625" style="99" customWidth="1"/>
    <col min="9971" max="9971" width="7.42578125" style="99" customWidth="1"/>
    <col min="9972" max="9972" width="9.85546875" style="99" customWidth="1"/>
    <col min="9973" max="9974" width="7.5703125" style="99" customWidth="1"/>
    <col min="9975" max="9975" width="8.140625" style="99" customWidth="1"/>
    <col min="9976" max="9979" width="7.5703125" style="99" customWidth="1"/>
    <col min="9980" max="9980" width="9.140625" style="99" customWidth="1"/>
    <col min="9981" max="9981" width="7.5703125" style="99" customWidth="1"/>
    <col min="9982" max="9982" width="9.5703125" style="99" customWidth="1"/>
    <col min="9983" max="9983" width="7.5703125" style="99" customWidth="1"/>
    <col min="9984" max="9984" width="10" style="99" customWidth="1"/>
    <col min="9985" max="9986" width="9.42578125" style="99" customWidth="1"/>
    <col min="9987" max="9990" width="7.5703125" style="99" customWidth="1"/>
    <col min="9991" max="9991" width="9.42578125" style="99" customWidth="1"/>
    <col min="9992" max="10224" width="8.7109375" style="99"/>
    <col min="10225" max="10225" width="4.5703125" style="99" customWidth="1"/>
    <col min="10226" max="10226" width="10.140625" style="99" customWidth="1"/>
    <col min="10227" max="10227" width="7.42578125" style="99" customWidth="1"/>
    <col min="10228" max="10228" width="9.85546875" style="99" customWidth="1"/>
    <col min="10229" max="10230" width="7.5703125" style="99" customWidth="1"/>
    <col min="10231" max="10231" width="8.140625" style="99" customWidth="1"/>
    <col min="10232" max="10235" width="7.5703125" style="99" customWidth="1"/>
    <col min="10236" max="10236" width="9.140625" style="99" customWidth="1"/>
    <col min="10237" max="10237" width="7.5703125" style="99" customWidth="1"/>
    <col min="10238" max="10238" width="9.5703125" style="99" customWidth="1"/>
    <col min="10239" max="10239" width="7.5703125" style="99" customWidth="1"/>
    <col min="10240" max="10240" width="10" style="99" customWidth="1"/>
    <col min="10241" max="10242" width="9.42578125" style="99" customWidth="1"/>
    <col min="10243" max="10246" width="7.5703125" style="99" customWidth="1"/>
    <col min="10247" max="10247" width="9.42578125" style="99" customWidth="1"/>
    <col min="10248" max="10480" width="8.7109375" style="99"/>
    <col min="10481" max="10481" width="4.5703125" style="99" customWidth="1"/>
    <col min="10482" max="10482" width="10.140625" style="99" customWidth="1"/>
    <col min="10483" max="10483" width="7.42578125" style="99" customWidth="1"/>
    <col min="10484" max="10484" width="9.85546875" style="99" customWidth="1"/>
    <col min="10485" max="10486" width="7.5703125" style="99" customWidth="1"/>
    <col min="10487" max="10487" width="8.140625" style="99" customWidth="1"/>
    <col min="10488" max="10491" width="7.5703125" style="99" customWidth="1"/>
    <col min="10492" max="10492" width="9.140625" style="99" customWidth="1"/>
    <col min="10493" max="10493" width="7.5703125" style="99" customWidth="1"/>
    <col min="10494" max="10494" width="9.5703125" style="99" customWidth="1"/>
    <col min="10495" max="10495" width="7.5703125" style="99" customWidth="1"/>
    <col min="10496" max="10496" width="10" style="99" customWidth="1"/>
    <col min="10497" max="10498" width="9.42578125" style="99" customWidth="1"/>
    <col min="10499" max="10502" width="7.5703125" style="99" customWidth="1"/>
    <col min="10503" max="10503" width="9.42578125" style="99" customWidth="1"/>
    <col min="10504" max="10736" width="8.7109375" style="99"/>
    <col min="10737" max="10737" width="4.5703125" style="99" customWidth="1"/>
    <col min="10738" max="10738" width="10.140625" style="99" customWidth="1"/>
    <col min="10739" max="10739" width="7.42578125" style="99" customWidth="1"/>
    <col min="10740" max="10740" width="9.85546875" style="99" customWidth="1"/>
    <col min="10741" max="10742" width="7.5703125" style="99" customWidth="1"/>
    <col min="10743" max="10743" width="8.140625" style="99" customWidth="1"/>
    <col min="10744" max="10747" width="7.5703125" style="99" customWidth="1"/>
    <col min="10748" max="10748" width="9.140625" style="99" customWidth="1"/>
    <col min="10749" max="10749" width="7.5703125" style="99" customWidth="1"/>
    <col min="10750" max="10750" width="9.5703125" style="99" customWidth="1"/>
    <col min="10751" max="10751" width="7.5703125" style="99" customWidth="1"/>
    <col min="10752" max="10752" width="10" style="99" customWidth="1"/>
    <col min="10753" max="10754" width="9.42578125" style="99" customWidth="1"/>
    <col min="10755" max="10758" width="7.5703125" style="99" customWidth="1"/>
    <col min="10759" max="10759" width="9.42578125" style="99" customWidth="1"/>
    <col min="10760" max="10992" width="8.7109375" style="99"/>
    <col min="10993" max="10993" width="4.5703125" style="99" customWidth="1"/>
    <col min="10994" max="10994" width="10.140625" style="99" customWidth="1"/>
    <col min="10995" max="10995" width="7.42578125" style="99" customWidth="1"/>
    <col min="10996" max="10996" width="9.85546875" style="99" customWidth="1"/>
    <col min="10997" max="10998" width="7.5703125" style="99" customWidth="1"/>
    <col min="10999" max="10999" width="8.140625" style="99" customWidth="1"/>
    <col min="11000" max="11003" width="7.5703125" style="99" customWidth="1"/>
    <col min="11004" max="11004" width="9.140625" style="99" customWidth="1"/>
    <col min="11005" max="11005" width="7.5703125" style="99" customWidth="1"/>
    <col min="11006" max="11006" width="9.5703125" style="99" customWidth="1"/>
    <col min="11007" max="11007" width="7.5703125" style="99" customWidth="1"/>
    <col min="11008" max="11008" width="10" style="99" customWidth="1"/>
    <col min="11009" max="11010" width="9.42578125" style="99" customWidth="1"/>
    <col min="11011" max="11014" width="7.5703125" style="99" customWidth="1"/>
    <col min="11015" max="11015" width="9.42578125" style="99" customWidth="1"/>
    <col min="11016" max="11248" width="8.7109375" style="99"/>
    <col min="11249" max="11249" width="4.5703125" style="99" customWidth="1"/>
    <col min="11250" max="11250" width="10.140625" style="99" customWidth="1"/>
    <col min="11251" max="11251" width="7.42578125" style="99" customWidth="1"/>
    <col min="11252" max="11252" width="9.85546875" style="99" customWidth="1"/>
    <col min="11253" max="11254" width="7.5703125" style="99" customWidth="1"/>
    <col min="11255" max="11255" width="8.140625" style="99" customWidth="1"/>
    <col min="11256" max="11259" width="7.5703125" style="99" customWidth="1"/>
    <col min="11260" max="11260" width="9.140625" style="99" customWidth="1"/>
    <col min="11261" max="11261" width="7.5703125" style="99" customWidth="1"/>
    <col min="11262" max="11262" width="9.5703125" style="99" customWidth="1"/>
    <col min="11263" max="11263" width="7.5703125" style="99" customWidth="1"/>
    <col min="11264" max="11264" width="10" style="99" customWidth="1"/>
    <col min="11265" max="11266" width="9.42578125" style="99" customWidth="1"/>
    <col min="11267" max="11270" width="7.5703125" style="99" customWidth="1"/>
    <col min="11271" max="11271" width="9.42578125" style="99" customWidth="1"/>
    <col min="11272" max="11504" width="8.7109375" style="99"/>
    <col min="11505" max="11505" width="4.5703125" style="99" customWidth="1"/>
    <col min="11506" max="11506" width="10.140625" style="99" customWidth="1"/>
    <col min="11507" max="11507" width="7.42578125" style="99" customWidth="1"/>
    <col min="11508" max="11508" width="9.85546875" style="99" customWidth="1"/>
    <col min="11509" max="11510" width="7.5703125" style="99" customWidth="1"/>
    <col min="11511" max="11511" width="8.140625" style="99" customWidth="1"/>
    <col min="11512" max="11515" width="7.5703125" style="99" customWidth="1"/>
    <col min="11516" max="11516" width="9.140625" style="99" customWidth="1"/>
    <col min="11517" max="11517" width="7.5703125" style="99" customWidth="1"/>
    <col min="11518" max="11518" width="9.5703125" style="99" customWidth="1"/>
    <col min="11519" max="11519" width="7.5703125" style="99" customWidth="1"/>
    <col min="11520" max="11520" width="10" style="99" customWidth="1"/>
    <col min="11521" max="11522" width="9.42578125" style="99" customWidth="1"/>
    <col min="11523" max="11526" width="7.5703125" style="99" customWidth="1"/>
    <col min="11527" max="11527" width="9.42578125" style="99" customWidth="1"/>
    <col min="11528" max="11760" width="8.7109375" style="99"/>
    <col min="11761" max="11761" width="4.5703125" style="99" customWidth="1"/>
    <col min="11762" max="11762" width="10.140625" style="99" customWidth="1"/>
    <col min="11763" max="11763" width="7.42578125" style="99" customWidth="1"/>
    <col min="11764" max="11764" width="9.85546875" style="99" customWidth="1"/>
    <col min="11765" max="11766" width="7.5703125" style="99" customWidth="1"/>
    <col min="11767" max="11767" width="8.140625" style="99" customWidth="1"/>
    <col min="11768" max="11771" width="7.5703125" style="99" customWidth="1"/>
    <col min="11772" max="11772" width="9.140625" style="99" customWidth="1"/>
    <col min="11773" max="11773" width="7.5703125" style="99" customWidth="1"/>
    <col min="11774" max="11774" width="9.5703125" style="99" customWidth="1"/>
    <col min="11775" max="11775" width="7.5703125" style="99" customWidth="1"/>
    <col min="11776" max="11776" width="10" style="99" customWidth="1"/>
    <col min="11777" max="11778" width="9.42578125" style="99" customWidth="1"/>
    <col min="11779" max="11782" width="7.5703125" style="99" customWidth="1"/>
    <col min="11783" max="11783" width="9.42578125" style="99" customWidth="1"/>
    <col min="11784" max="12016" width="8.7109375" style="99"/>
    <col min="12017" max="12017" width="4.5703125" style="99" customWidth="1"/>
    <col min="12018" max="12018" width="10.140625" style="99" customWidth="1"/>
    <col min="12019" max="12019" width="7.42578125" style="99" customWidth="1"/>
    <col min="12020" max="12020" width="9.85546875" style="99" customWidth="1"/>
    <col min="12021" max="12022" width="7.5703125" style="99" customWidth="1"/>
    <col min="12023" max="12023" width="8.140625" style="99" customWidth="1"/>
    <col min="12024" max="12027" width="7.5703125" style="99" customWidth="1"/>
    <col min="12028" max="12028" width="9.140625" style="99" customWidth="1"/>
    <col min="12029" max="12029" width="7.5703125" style="99" customWidth="1"/>
    <col min="12030" max="12030" width="9.5703125" style="99" customWidth="1"/>
    <col min="12031" max="12031" width="7.5703125" style="99" customWidth="1"/>
    <col min="12032" max="12032" width="10" style="99" customWidth="1"/>
    <col min="12033" max="12034" width="9.42578125" style="99" customWidth="1"/>
    <col min="12035" max="12038" width="7.5703125" style="99" customWidth="1"/>
    <col min="12039" max="12039" width="9.42578125" style="99" customWidth="1"/>
    <col min="12040" max="12272" width="8.7109375" style="99"/>
    <col min="12273" max="12273" width="4.5703125" style="99" customWidth="1"/>
    <col min="12274" max="12274" width="10.140625" style="99" customWidth="1"/>
    <col min="12275" max="12275" width="7.42578125" style="99" customWidth="1"/>
    <col min="12276" max="12276" width="9.85546875" style="99" customWidth="1"/>
    <col min="12277" max="12278" width="7.5703125" style="99" customWidth="1"/>
    <col min="12279" max="12279" width="8.140625" style="99" customWidth="1"/>
    <col min="12280" max="12283" width="7.5703125" style="99" customWidth="1"/>
    <col min="12284" max="12284" width="9.140625" style="99" customWidth="1"/>
    <col min="12285" max="12285" width="7.5703125" style="99" customWidth="1"/>
    <col min="12286" max="12286" width="9.5703125" style="99" customWidth="1"/>
    <col min="12287" max="12287" width="7.5703125" style="99" customWidth="1"/>
    <col min="12288" max="12288" width="10" style="99" customWidth="1"/>
    <col min="12289" max="12290" width="9.42578125" style="99" customWidth="1"/>
    <col min="12291" max="12294" width="7.5703125" style="99" customWidth="1"/>
    <col min="12295" max="12295" width="9.42578125" style="99" customWidth="1"/>
    <col min="12296" max="12528" width="8.7109375" style="99"/>
    <col min="12529" max="12529" width="4.5703125" style="99" customWidth="1"/>
    <col min="12530" max="12530" width="10.140625" style="99" customWidth="1"/>
    <col min="12531" max="12531" width="7.42578125" style="99" customWidth="1"/>
    <col min="12532" max="12532" width="9.85546875" style="99" customWidth="1"/>
    <col min="12533" max="12534" width="7.5703125" style="99" customWidth="1"/>
    <col min="12535" max="12535" width="8.140625" style="99" customWidth="1"/>
    <col min="12536" max="12539" width="7.5703125" style="99" customWidth="1"/>
    <col min="12540" max="12540" width="9.140625" style="99" customWidth="1"/>
    <col min="12541" max="12541" width="7.5703125" style="99" customWidth="1"/>
    <col min="12542" max="12542" width="9.5703125" style="99" customWidth="1"/>
    <col min="12543" max="12543" width="7.5703125" style="99" customWidth="1"/>
    <col min="12544" max="12544" width="10" style="99" customWidth="1"/>
    <col min="12545" max="12546" width="9.42578125" style="99" customWidth="1"/>
    <col min="12547" max="12550" width="7.5703125" style="99" customWidth="1"/>
    <col min="12551" max="12551" width="9.42578125" style="99" customWidth="1"/>
    <col min="12552" max="12784" width="8.7109375" style="99"/>
    <col min="12785" max="12785" width="4.5703125" style="99" customWidth="1"/>
    <col min="12786" max="12786" width="10.140625" style="99" customWidth="1"/>
    <col min="12787" max="12787" width="7.42578125" style="99" customWidth="1"/>
    <col min="12788" max="12788" width="9.85546875" style="99" customWidth="1"/>
    <col min="12789" max="12790" width="7.5703125" style="99" customWidth="1"/>
    <col min="12791" max="12791" width="8.140625" style="99" customWidth="1"/>
    <col min="12792" max="12795" width="7.5703125" style="99" customWidth="1"/>
    <col min="12796" max="12796" width="9.140625" style="99" customWidth="1"/>
    <col min="12797" max="12797" width="7.5703125" style="99" customWidth="1"/>
    <col min="12798" max="12798" width="9.5703125" style="99" customWidth="1"/>
    <col min="12799" max="12799" width="7.5703125" style="99" customWidth="1"/>
    <col min="12800" max="12800" width="10" style="99" customWidth="1"/>
    <col min="12801" max="12802" width="9.42578125" style="99" customWidth="1"/>
    <col min="12803" max="12806" width="7.5703125" style="99" customWidth="1"/>
    <col min="12807" max="12807" width="9.42578125" style="99" customWidth="1"/>
    <col min="12808" max="13040" width="8.7109375" style="99"/>
    <col min="13041" max="13041" width="4.5703125" style="99" customWidth="1"/>
    <col min="13042" max="13042" width="10.140625" style="99" customWidth="1"/>
    <col min="13043" max="13043" width="7.42578125" style="99" customWidth="1"/>
    <col min="13044" max="13044" width="9.85546875" style="99" customWidth="1"/>
    <col min="13045" max="13046" width="7.5703125" style="99" customWidth="1"/>
    <col min="13047" max="13047" width="8.140625" style="99" customWidth="1"/>
    <col min="13048" max="13051" width="7.5703125" style="99" customWidth="1"/>
    <col min="13052" max="13052" width="9.140625" style="99" customWidth="1"/>
    <col min="13053" max="13053" width="7.5703125" style="99" customWidth="1"/>
    <col min="13054" max="13054" width="9.5703125" style="99" customWidth="1"/>
    <col min="13055" max="13055" width="7.5703125" style="99" customWidth="1"/>
    <col min="13056" max="13056" width="10" style="99" customWidth="1"/>
    <col min="13057" max="13058" width="9.42578125" style="99" customWidth="1"/>
    <col min="13059" max="13062" width="7.5703125" style="99" customWidth="1"/>
    <col min="13063" max="13063" width="9.42578125" style="99" customWidth="1"/>
    <col min="13064" max="13296" width="8.7109375" style="99"/>
    <col min="13297" max="13297" width="4.5703125" style="99" customWidth="1"/>
    <col min="13298" max="13298" width="10.140625" style="99" customWidth="1"/>
    <col min="13299" max="13299" width="7.42578125" style="99" customWidth="1"/>
    <col min="13300" max="13300" width="9.85546875" style="99" customWidth="1"/>
    <col min="13301" max="13302" width="7.5703125" style="99" customWidth="1"/>
    <col min="13303" max="13303" width="8.140625" style="99" customWidth="1"/>
    <col min="13304" max="13307" width="7.5703125" style="99" customWidth="1"/>
    <col min="13308" max="13308" width="9.140625" style="99" customWidth="1"/>
    <col min="13309" max="13309" width="7.5703125" style="99" customWidth="1"/>
    <col min="13310" max="13310" width="9.5703125" style="99" customWidth="1"/>
    <col min="13311" max="13311" width="7.5703125" style="99" customWidth="1"/>
    <col min="13312" max="13312" width="10" style="99" customWidth="1"/>
    <col min="13313" max="13314" width="9.42578125" style="99" customWidth="1"/>
    <col min="13315" max="13318" width="7.5703125" style="99" customWidth="1"/>
    <col min="13319" max="13319" width="9.42578125" style="99" customWidth="1"/>
    <col min="13320" max="13552" width="8.7109375" style="99"/>
    <col min="13553" max="13553" width="4.5703125" style="99" customWidth="1"/>
    <col min="13554" max="13554" width="10.140625" style="99" customWidth="1"/>
    <col min="13555" max="13555" width="7.42578125" style="99" customWidth="1"/>
    <col min="13556" max="13556" width="9.85546875" style="99" customWidth="1"/>
    <col min="13557" max="13558" width="7.5703125" style="99" customWidth="1"/>
    <col min="13559" max="13559" width="8.140625" style="99" customWidth="1"/>
    <col min="13560" max="13563" width="7.5703125" style="99" customWidth="1"/>
    <col min="13564" max="13564" width="9.140625" style="99" customWidth="1"/>
    <col min="13565" max="13565" width="7.5703125" style="99" customWidth="1"/>
    <col min="13566" max="13566" width="9.5703125" style="99" customWidth="1"/>
    <col min="13567" max="13567" width="7.5703125" style="99" customWidth="1"/>
    <col min="13568" max="13568" width="10" style="99" customWidth="1"/>
    <col min="13569" max="13570" width="9.42578125" style="99" customWidth="1"/>
    <col min="13571" max="13574" width="7.5703125" style="99" customWidth="1"/>
    <col min="13575" max="13575" width="9.42578125" style="99" customWidth="1"/>
    <col min="13576" max="13808" width="8.7109375" style="99"/>
    <col min="13809" max="13809" width="4.5703125" style="99" customWidth="1"/>
    <col min="13810" max="13810" width="10.140625" style="99" customWidth="1"/>
    <col min="13811" max="13811" width="7.42578125" style="99" customWidth="1"/>
    <col min="13812" max="13812" width="9.85546875" style="99" customWidth="1"/>
    <col min="13813" max="13814" width="7.5703125" style="99" customWidth="1"/>
    <col min="13815" max="13815" width="8.140625" style="99" customWidth="1"/>
    <col min="13816" max="13819" width="7.5703125" style="99" customWidth="1"/>
    <col min="13820" max="13820" width="9.140625" style="99" customWidth="1"/>
    <col min="13821" max="13821" width="7.5703125" style="99" customWidth="1"/>
    <col min="13822" max="13822" width="9.5703125" style="99" customWidth="1"/>
    <col min="13823" max="13823" width="7.5703125" style="99" customWidth="1"/>
    <col min="13824" max="13824" width="10" style="99" customWidth="1"/>
    <col min="13825" max="13826" width="9.42578125" style="99" customWidth="1"/>
    <col min="13827" max="13830" width="7.5703125" style="99" customWidth="1"/>
    <col min="13831" max="13831" width="9.42578125" style="99" customWidth="1"/>
    <col min="13832" max="14064" width="8.7109375" style="99"/>
    <col min="14065" max="14065" width="4.5703125" style="99" customWidth="1"/>
    <col min="14066" max="14066" width="10.140625" style="99" customWidth="1"/>
    <col min="14067" max="14067" width="7.42578125" style="99" customWidth="1"/>
    <col min="14068" max="14068" width="9.85546875" style="99" customWidth="1"/>
    <col min="14069" max="14070" width="7.5703125" style="99" customWidth="1"/>
    <col min="14071" max="14071" width="8.140625" style="99" customWidth="1"/>
    <col min="14072" max="14075" width="7.5703125" style="99" customWidth="1"/>
    <col min="14076" max="14076" width="9.140625" style="99" customWidth="1"/>
    <col min="14077" max="14077" width="7.5703125" style="99" customWidth="1"/>
    <col min="14078" max="14078" width="9.5703125" style="99" customWidth="1"/>
    <col min="14079" max="14079" width="7.5703125" style="99" customWidth="1"/>
    <col min="14080" max="14080" width="10" style="99" customWidth="1"/>
    <col min="14081" max="14082" width="9.42578125" style="99" customWidth="1"/>
    <col min="14083" max="14086" width="7.5703125" style="99" customWidth="1"/>
    <col min="14087" max="14087" width="9.42578125" style="99" customWidth="1"/>
    <col min="14088" max="14320" width="8.7109375" style="99"/>
    <col min="14321" max="14321" width="4.5703125" style="99" customWidth="1"/>
    <col min="14322" max="14322" width="10.140625" style="99" customWidth="1"/>
    <col min="14323" max="14323" width="7.42578125" style="99" customWidth="1"/>
    <col min="14324" max="14324" width="9.85546875" style="99" customWidth="1"/>
    <col min="14325" max="14326" width="7.5703125" style="99" customWidth="1"/>
    <col min="14327" max="14327" width="8.140625" style="99" customWidth="1"/>
    <col min="14328" max="14331" width="7.5703125" style="99" customWidth="1"/>
    <col min="14332" max="14332" width="9.140625" style="99" customWidth="1"/>
    <col min="14333" max="14333" width="7.5703125" style="99" customWidth="1"/>
    <col min="14334" max="14334" width="9.5703125" style="99" customWidth="1"/>
    <col min="14335" max="14335" width="7.5703125" style="99" customWidth="1"/>
    <col min="14336" max="14336" width="10" style="99" customWidth="1"/>
    <col min="14337" max="14338" width="9.42578125" style="99" customWidth="1"/>
    <col min="14339" max="14342" width="7.5703125" style="99" customWidth="1"/>
    <col min="14343" max="14343" width="9.42578125" style="99" customWidth="1"/>
    <col min="14344" max="14576" width="8.7109375" style="99"/>
    <col min="14577" max="14577" width="4.5703125" style="99" customWidth="1"/>
    <col min="14578" max="14578" width="10.140625" style="99" customWidth="1"/>
    <col min="14579" max="14579" width="7.42578125" style="99" customWidth="1"/>
    <col min="14580" max="14580" width="9.85546875" style="99" customWidth="1"/>
    <col min="14581" max="14582" width="7.5703125" style="99" customWidth="1"/>
    <col min="14583" max="14583" width="8.140625" style="99" customWidth="1"/>
    <col min="14584" max="14587" width="7.5703125" style="99" customWidth="1"/>
    <col min="14588" max="14588" width="9.140625" style="99" customWidth="1"/>
    <col min="14589" max="14589" width="7.5703125" style="99" customWidth="1"/>
    <col min="14590" max="14590" width="9.5703125" style="99" customWidth="1"/>
    <col min="14591" max="14591" width="7.5703125" style="99" customWidth="1"/>
    <col min="14592" max="14592" width="10" style="99" customWidth="1"/>
    <col min="14593" max="14594" width="9.42578125" style="99" customWidth="1"/>
    <col min="14595" max="14598" width="7.5703125" style="99" customWidth="1"/>
    <col min="14599" max="14599" width="9.42578125" style="99" customWidth="1"/>
    <col min="14600" max="14832" width="8.7109375" style="99"/>
    <col min="14833" max="14833" width="4.5703125" style="99" customWidth="1"/>
    <col min="14834" max="14834" width="10.140625" style="99" customWidth="1"/>
    <col min="14835" max="14835" width="7.42578125" style="99" customWidth="1"/>
    <col min="14836" max="14836" width="9.85546875" style="99" customWidth="1"/>
    <col min="14837" max="14838" width="7.5703125" style="99" customWidth="1"/>
    <col min="14839" max="14839" width="8.140625" style="99" customWidth="1"/>
    <col min="14840" max="14843" width="7.5703125" style="99" customWidth="1"/>
    <col min="14844" max="14844" width="9.140625" style="99" customWidth="1"/>
    <col min="14845" max="14845" width="7.5703125" style="99" customWidth="1"/>
    <col min="14846" max="14846" width="9.5703125" style="99" customWidth="1"/>
    <col min="14847" max="14847" width="7.5703125" style="99" customWidth="1"/>
    <col min="14848" max="14848" width="10" style="99" customWidth="1"/>
    <col min="14849" max="14850" width="9.42578125" style="99" customWidth="1"/>
    <col min="14851" max="14854" width="7.5703125" style="99" customWidth="1"/>
    <col min="14855" max="14855" width="9.42578125" style="99" customWidth="1"/>
    <col min="14856" max="15088" width="8.7109375" style="99"/>
    <col min="15089" max="15089" width="4.5703125" style="99" customWidth="1"/>
    <col min="15090" max="15090" width="10.140625" style="99" customWidth="1"/>
    <col min="15091" max="15091" width="7.42578125" style="99" customWidth="1"/>
    <col min="15092" max="15092" width="9.85546875" style="99" customWidth="1"/>
    <col min="15093" max="15094" width="7.5703125" style="99" customWidth="1"/>
    <col min="15095" max="15095" width="8.140625" style="99" customWidth="1"/>
    <col min="15096" max="15099" width="7.5703125" style="99" customWidth="1"/>
    <col min="15100" max="15100" width="9.140625" style="99" customWidth="1"/>
    <col min="15101" max="15101" width="7.5703125" style="99" customWidth="1"/>
    <col min="15102" max="15102" width="9.5703125" style="99" customWidth="1"/>
    <col min="15103" max="15103" width="7.5703125" style="99" customWidth="1"/>
    <col min="15104" max="15104" width="10" style="99" customWidth="1"/>
    <col min="15105" max="15106" width="9.42578125" style="99" customWidth="1"/>
    <col min="15107" max="15110" width="7.5703125" style="99" customWidth="1"/>
    <col min="15111" max="15111" width="9.42578125" style="99" customWidth="1"/>
    <col min="15112" max="15344" width="8.7109375" style="99"/>
    <col min="15345" max="15345" width="4.5703125" style="99" customWidth="1"/>
    <col min="15346" max="15346" width="10.140625" style="99" customWidth="1"/>
    <col min="15347" max="15347" width="7.42578125" style="99" customWidth="1"/>
    <col min="15348" max="15348" width="9.85546875" style="99" customWidth="1"/>
    <col min="15349" max="15350" width="7.5703125" style="99" customWidth="1"/>
    <col min="15351" max="15351" width="8.140625" style="99" customWidth="1"/>
    <col min="15352" max="15355" width="7.5703125" style="99" customWidth="1"/>
    <col min="15356" max="15356" width="9.140625" style="99" customWidth="1"/>
    <col min="15357" max="15357" width="7.5703125" style="99" customWidth="1"/>
    <col min="15358" max="15358" width="9.5703125" style="99" customWidth="1"/>
    <col min="15359" max="15359" width="7.5703125" style="99" customWidth="1"/>
    <col min="15360" max="15360" width="10" style="99" customWidth="1"/>
    <col min="15361" max="15362" width="9.42578125" style="99" customWidth="1"/>
    <col min="15363" max="15366" width="7.5703125" style="99" customWidth="1"/>
    <col min="15367" max="15367" width="9.42578125" style="99" customWidth="1"/>
    <col min="15368" max="15600" width="8.7109375" style="99"/>
    <col min="15601" max="15601" width="4.5703125" style="99" customWidth="1"/>
    <col min="15602" max="15602" width="10.140625" style="99" customWidth="1"/>
    <col min="15603" max="15603" width="7.42578125" style="99" customWidth="1"/>
    <col min="15604" max="15604" width="9.85546875" style="99" customWidth="1"/>
    <col min="15605" max="15606" width="7.5703125" style="99" customWidth="1"/>
    <col min="15607" max="15607" width="8.140625" style="99" customWidth="1"/>
    <col min="15608" max="15611" width="7.5703125" style="99" customWidth="1"/>
    <col min="15612" max="15612" width="9.140625" style="99" customWidth="1"/>
    <col min="15613" max="15613" width="7.5703125" style="99" customWidth="1"/>
    <col min="15614" max="15614" width="9.5703125" style="99" customWidth="1"/>
    <col min="15615" max="15615" width="7.5703125" style="99" customWidth="1"/>
    <col min="15616" max="15616" width="10" style="99" customWidth="1"/>
    <col min="15617" max="15618" width="9.42578125" style="99" customWidth="1"/>
    <col min="15619" max="15622" width="7.5703125" style="99" customWidth="1"/>
    <col min="15623" max="15623" width="9.42578125" style="99" customWidth="1"/>
    <col min="15624" max="15856" width="8.7109375" style="99"/>
    <col min="15857" max="15857" width="4.5703125" style="99" customWidth="1"/>
    <col min="15858" max="15858" width="10.140625" style="99" customWidth="1"/>
    <col min="15859" max="15859" width="7.42578125" style="99" customWidth="1"/>
    <col min="15860" max="15860" width="9.85546875" style="99" customWidth="1"/>
    <col min="15861" max="15862" width="7.5703125" style="99" customWidth="1"/>
    <col min="15863" max="15863" width="8.140625" style="99" customWidth="1"/>
    <col min="15864" max="15867" width="7.5703125" style="99" customWidth="1"/>
    <col min="15868" max="15868" width="9.140625" style="99" customWidth="1"/>
    <col min="15869" max="15869" width="7.5703125" style="99" customWidth="1"/>
    <col min="15870" max="15870" width="9.5703125" style="99" customWidth="1"/>
    <col min="15871" max="15871" width="7.5703125" style="99" customWidth="1"/>
    <col min="15872" max="15872" width="10" style="99" customWidth="1"/>
    <col min="15873" max="15874" width="9.42578125" style="99" customWidth="1"/>
    <col min="15875" max="15878" width="7.5703125" style="99" customWidth="1"/>
    <col min="15879" max="15879" width="9.42578125" style="99" customWidth="1"/>
    <col min="15880" max="16112" width="8.7109375" style="99"/>
    <col min="16113" max="16113" width="4.5703125" style="99" customWidth="1"/>
    <col min="16114" max="16114" width="10.140625" style="99" customWidth="1"/>
    <col min="16115" max="16115" width="7.42578125" style="99" customWidth="1"/>
    <col min="16116" max="16116" width="9.85546875" style="99" customWidth="1"/>
    <col min="16117" max="16118" width="7.5703125" style="99" customWidth="1"/>
    <col min="16119" max="16119" width="8.140625" style="99" customWidth="1"/>
    <col min="16120" max="16123" width="7.5703125" style="99" customWidth="1"/>
    <col min="16124" max="16124" width="9.140625" style="99" customWidth="1"/>
    <col min="16125" max="16125" width="7.5703125" style="99" customWidth="1"/>
    <col min="16126" max="16126" width="9.5703125" style="99" customWidth="1"/>
    <col min="16127" max="16127" width="7.5703125" style="99" customWidth="1"/>
    <col min="16128" max="16128" width="10" style="99" customWidth="1"/>
    <col min="16129" max="16130" width="9.42578125" style="99" customWidth="1"/>
    <col min="16131" max="16134" width="7.5703125" style="99" customWidth="1"/>
    <col min="16135" max="16135" width="9.42578125" style="99" customWidth="1"/>
    <col min="16136" max="16384" width="8.7109375" style="99"/>
  </cols>
  <sheetData>
    <row r="2" spans="1:7" ht="12.95">
      <c r="A2" s="8"/>
      <c r="B2" s="128" t="s">
        <v>84</v>
      </c>
      <c r="C2" s="189"/>
      <c r="D2" s="189"/>
      <c r="E2" s="8"/>
      <c r="F2" s="8"/>
      <c r="G2" s="8"/>
    </row>
    <row r="3" spans="1:7" ht="39.950000000000003">
      <c r="A3" s="100" t="s">
        <v>85</v>
      </c>
      <c r="B3" s="129" t="s">
        <v>86</v>
      </c>
      <c r="C3" s="129" t="s">
        <v>87</v>
      </c>
      <c r="D3" s="129" t="s">
        <v>88</v>
      </c>
      <c r="E3" s="129" t="s">
        <v>89</v>
      </c>
      <c r="F3" s="129" t="s">
        <v>90</v>
      </c>
      <c r="G3" s="129" t="s">
        <v>91</v>
      </c>
    </row>
    <row r="4" spans="1:7">
      <c r="A4" s="17"/>
      <c r="B4" s="190">
        <f>'Forecast Budget Calculation'!N254+'Forecast Budget Calculation'!N255</f>
        <v>0</v>
      </c>
      <c r="C4" s="190">
        <f>'Forecast Budget Calculation'!N256+'Forecast Budget Calculation'!N257</f>
        <v>0</v>
      </c>
      <c r="D4" s="190">
        <f>'Forecast Budget Calculation'!N258</f>
        <v>0</v>
      </c>
      <c r="E4" s="190">
        <f>'Forecast Budget Calculation'!N259</f>
        <v>0</v>
      </c>
      <c r="F4" s="190">
        <f>SUM(B4:E4)</f>
        <v>0</v>
      </c>
      <c r="G4" s="190">
        <f>F4</f>
        <v>0</v>
      </c>
    </row>
    <row r="6" spans="1:7" s="98" customFormat="1" ht="12.95">
      <c r="A6" s="98" t="s">
        <v>92</v>
      </c>
      <c r="B6" s="130">
        <f>'Budget per Activity'!D26</f>
        <v>0</v>
      </c>
      <c r="C6" s="130">
        <f>'Budget per Activity'!F26+'Budget per Activity'!G26+'Budget per Activity'!H26</f>
        <v>0</v>
      </c>
      <c r="D6" s="130">
        <f>'Budget per Activity'!I26</f>
        <v>0</v>
      </c>
      <c r="E6" s="130">
        <f>'Budget per Activity'!J26</f>
        <v>0</v>
      </c>
      <c r="F6" s="130">
        <f>'Budget per Activity'!K26</f>
        <v>0</v>
      </c>
      <c r="G6" s="130"/>
    </row>
    <row r="8" spans="1:7" ht="14.1">
      <c r="A8" s="8"/>
      <c r="B8" s="131"/>
      <c r="C8" s="132"/>
      <c r="D8" s="189"/>
      <c r="E8" s="189"/>
      <c r="F8" s="189"/>
      <c r="G8" s="189"/>
    </row>
    <row r="10" spans="1:7">
      <c r="A10" s="8"/>
      <c r="B10" s="189"/>
      <c r="C10" s="189"/>
      <c r="D10" s="133"/>
      <c r="E10" s="189"/>
      <c r="F10" s="189"/>
      <c r="G10" s="189"/>
    </row>
  </sheetData>
  <sheetProtection algorithmName="SHA-512" hashValue="wYWb2ZuvMlGfzE8r5aKEo/K+7AuMw56nfSR/vYCHKPyyCmaRJ6tXAl3RFVGvw4TErpgVwwev98Pw1oAU/0Qxqw==" saltValue="geEjjJ09Jt5xBqhBgfueh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3EFB9-05BF-47BE-B372-18BF2CC7B025}">
  <sheetPr codeName="Sheet4"/>
  <dimension ref="A2:Q108"/>
  <sheetViews>
    <sheetView topLeftCell="A9" zoomScaleNormal="100" workbookViewId="0">
      <selection activeCell="O22" sqref="O22"/>
    </sheetView>
  </sheetViews>
  <sheetFormatPr defaultRowHeight="14.1"/>
  <cols>
    <col min="1" max="1" width="10.42578125" style="101" customWidth="1"/>
    <col min="2" max="2" width="10.5703125" style="99" customWidth="1"/>
    <col min="3" max="3" width="11.42578125" style="99" bestFit="1" customWidth="1"/>
    <col min="4" max="4" width="9" style="99" bestFit="1" customWidth="1"/>
    <col min="5" max="5" width="9.28515625" style="99" customWidth="1"/>
    <col min="6" max="6" width="8.85546875" style="99" bestFit="1" customWidth="1"/>
    <col min="7" max="8" width="9.140625" style="99" customWidth="1"/>
    <col min="9" max="10" width="8.85546875" style="99" bestFit="1" customWidth="1"/>
    <col min="11" max="11" width="9" style="99" bestFit="1" customWidth="1"/>
    <col min="12" max="12" width="14.140625" style="103" customWidth="1"/>
    <col min="13" max="13" width="6.42578125" style="99" customWidth="1"/>
    <col min="14" max="251" width="8.7109375" style="99"/>
    <col min="252" max="252" width="10.42578125" style="99" customWidth="1"/>
    <col min="253" max="253" width="10.5703125" style="99" customWidth="1"/>
    <col min="254" max="254" width="11.42578125" style="99" bestFit="1" customWidth="1"/>
    <col min="255" max="255" width="8.7109375" style="99"/>
    <col min="256" max="256" width="9.140625" style="99" customWidth="1"/>
    <col min="257" max="259" width="8.7109375" style="99"/>
    <col min="260" max="262" width="9.140625" style="99" customWidth="1"/>
    <col min="263" max="267" width="8.7109375" style="99"/>
    <col min="268" max="268" width="14.140625" style="99" customWidth="1"/>
    <col min="269" max="269" width="6.42578125" style="99" customWidth="1"/>
    <col min="270" max="507" width="8.7109375" style="99"/>
    <col min="508" max="508" width="10.42578125" style="99" customWidth="1"/>
    <col min="509" max="509" width="10.5703125" style="99" customWidth="1"/>
    <col min="510" max="510" width="11.42578125" style="99" bestFit="1" customWidth="1"/>
    <col min="511" max="511" width="8.7109375" style="99"/>
    <col min="512" max="512" width="9.140625" style="99" customWidth="1"/>
    <col min="513" max="515" width="8.7109375" style="99"/>
    <col min="516" max="518" width="9.140625" style="99" customWidth="1"/>
    <col min="519" max="523" width="8.7109375" style="99"/>
    <col min="524" max="524" width="14.140625" style="99" customWidth="1"/>
    <col min="525" max="525" width="6.42578125" style="99" customWidth="1"/>
    <col min="526" max="763" width="8.7109375" style="99"/>
    <col min="764" max="764" width="10.42578125" style="99" customWidth="1"/>
    <col min="765" max="765" width="10.5703125" style="99" customWidth="1"/>
    <col min="766" max="766" width="11.42578125" style="99" bestFit="1" customWidth="1"/>
    <col min="767" max="767" width="8.7109375" style="99"/>
    <col min="768" max="768" width="9.140625" style="99" customWidth="1"/>
    <col min="769" max="771" width="8.7109375" style="99"/>
    <col min="772" max="774" width="9.140625" style="99" customWidth="1"/>
    <col min="775" max="779" width="8.7109375" style="99"/>
    <col min="780" max="780" width="14.140625" style="99" customWidth="1"/>
    <col min="781" max="781" width="6.42578125" style="99" customWidth="1"/>
    <col min="782" max="1019" width="8.7109375" style="99"/>
    <col min="1020" max="1020" width="10.42578125" style="99" customWidth="1"/>
    <col min="1021" max="1021" width="10.5703125" style="99" customWidth="1"/>
    <col min="1022" max="1022" width="11.42578125" style="99" bestFit="1" customWidth="1"/>
    <col min="1023" max="1023" width="8.7109375" style="99"/>
    <col min="1024" max="1024" width="9.140625" style="99" customWidth="1"/>
    <col min="1025" max="1027" width="8.7109375" style="99"/>
    <col min="1028" max="1030" width="9.140625" style="99" customWidth="1"/>
    <col min="1031" max="1035" width="8.7109375" style="99"/>
    <col min="1036" max="1036" width="14.140625" style="99" customWidth="1"/>
    <col min="1037" max="1037" width="6.42578125" style="99" customWidth="1"/>
    <col min="1038" max="1275" width="8.7109375" style="99"/>
    <col min="1276" max="1276" width="10.42578125" style="99" customWidth="1"/>
    <col min="1277" max="1277" width="10.5703125" style="99" customWidth="1"/>
    <col min="1278" max="1278" width="11.42578125" style="99" bestFit="1" customWidth="1"/>
    <col min="1279" max="1279" width="8.7109375" style="99"/>
    <col min="1280" max="1280" width="9.140625" style="99" customWidth="1"/>
    <col min="1281" max="1283" width="8.7109375" style="99"/>
    <col min="1284" max="1286" width="9.140625" style="99" customWidth="1"/>
    <col min="1287" max="1291" width="8.7109375" style="99"/>
    <col min="1292" max="1292" width="14.140625" style="99" customWidth="1"/>
    <col min="1293" max="1293" width="6.42578125" style="99" customWidth="1"/>
    <col min="1294" max="1531" width="8.7109375" style="99"/>
    <col min="1532" max="1532" width="10.42578125" style="99" customWidth="1"/>
    <col min="1533" max="1533" width="10.5703125" style="99" customWidth="1"/>
    <col min="1534" max="1534" width="11.42578125" style="99" bestFit="1" customWidth="1"/>
    <col min="1535" max="1535" width="8.7109375" style="99"/>
    <col min="1536" max="1536" width="9.140625" style="99" customWidth="1"/>
    <col min="1537" max="1539" width="8.7109375" style="99"/>
    <col min="1540" max="1542" width="9.140625" style="99" customWidth="1"/>
    <col min="1543" max="1547" width="8.7109375" style="99"/>
    <col min="1548" max="1548" width="14.140625" style="99" customWidth="1"/>
    <col min="1549" max="1549" width="6.42578125" style="99" customWidth="1"/>
    <col min="1550" max="1787" width="8.7109375" style="99"/>
    <col min="1788" max="1788" width="10.42578125" style="99" customWidth="1"/>
    <col min="1789" max="1789" width="10.5703125" style="99" customWidth="1"/>
    <col min="1790" max="1790" width="11.42578125" style="99" bestFit="1" customWidth="1"/>
    <col min="1791" max="1791" width="8.7109375" style="99"/>
    <col min="1792" max="1792" width="9.140625" style="99" customWidth="1"/>
    <col min="1793" max="1795" width="8.7109375" style="99"/>
    <col min="1796" max="1798" width="9.140625" style="99" customWidth="1"/>
    <col min="1799" max="1803" width="8.7109375" style="99"/>
    <col min="1804" max="1804" width="14.140625" style="99" customWidth="1"/>
    <col min="1805" max="1805" width="6.42578125" style="99" customWidth="1"/>
    <col min="1806" max="2043" width="8.7109375" style="99"/>
    <col min="2044" max="2044" width="10.42578125" style="99" customWidth="1"/>
    <col min="2045" max="2045" width="10.5703125" style="99" customWidth="1"/>
    <col min="2046" max="2046" width="11.42578125" style="99" bestFit="1" customWidth="1"/>
    <col min="2047" max="2047" width="8.7109375" style="99"/>
    <col min="2048" max="2048" width="9.140625" style="99" customWidth="1"/>
    <col min="2049" max="2051" width="8.7109375" style="99"/>
    <col min="2052" max="2054" width="9.140625" style="99" customWidth="1"/>
    <col min="2055" max="2059" width="8.7109375" style="99"/>
    <col min="2060" max="2060" width="14.140625" style="99" customWidth="1"/>
    <col min="2061" max="2061" width="6.42578125" style="99" customWidth="1"/>
    <col min="2062" max="2299" width="8.7109375" style="99"/>
    <col min="2300" max="2300" width="10.42578125" style="99" customWidth="1"/>
    <col min="2301" max="2301" width="10.5703125" style="99" customWidth="1"/>
    <col min="2302" max="2302" width="11.42578125" style="99" bestFit="1" customWidth="1"/>
    <col min="2303" max="2303" width="8.7109375" style="99"/>
    <col min="2304" max="2304" width="9.140625" style="99" customWidth="1"/>
    <col min="2305" max="2307" width="8.7109375" style="99"/>
    <col min="2308" max="2310" width="9.140625" style="99" customWidth="1"/>
    <col min="2311" max="2315" width="8.7109375" style="99"/>
    <col min="2316" max="2316" width="14.140625" style="99" customWidth="1"/>
    <col min="2317" max="2317" width="6.42578125" style="99" customWidth="1"/>
    <col min="2318" max="2555" width="8.7109375" style="99"/>
    <col min="2556" max="2556" width="10.42578125" style="99" customWidth="1"/>
    <col min="2557" max="2557" width="10.5703125" style="99" customWidth="1"/>
    <col min="2558" max="2558" width="11.42578125" style="99" bestFit="1" customWidth="1"/>
    <col min="2559" max="2559" width="8.7109375" style="99"/>
    <col min="2560" max="2560" width="9.140625" style="99" customWidth="1"/>
    <col min="2561" max="2563" width="8.7109375" style="99"/>
    <col min="2564" max="2566" width="9.140625" style="99" customWidth="1"/>
    <col min="2567" max="2571" width="8.7109375" style="99"/>
    <col min="2572" max="2572" width="14.140625" style="99" customWidth="1"/>
    <col min="2573" max="2573" width="6.42578125" style="99" customWidth="1"/>
    <col min="2574" max="2811" width="8.7109375" style="99"/>
    <col min="2812" max="2812" width="10.42578125" style="99" customWidth="1"/>
    <col min="2813" max="2813" width="10.5703125" style="99" customWidth="1"/>
    <col min="2814" max="2814" width="11.42578125" style="99" bestFit="1" customWidth="1"/>
    <col min="2815" max="2815" width="8.7109375" style="99"/>
    <col min="2816" max="2816" width="9.140625" style="99" customWidth="1"/>
    <col min="2817" max="2819" width="8.7109375" style="99"/>
    <col min="2820" max="2822" width="9.140625" style="99" customWidth="1"/>
    <col min="2823" max="2827" width="8.7109375" style="99"/>
    <col min="2828" max="2828" width="14.140625" style="99" customWidth="1"/>
    <col min="2829" max="2829" width="6.42578125" style="99" customWidth="1"/>
    <col min="2830" max="3067" width="8.7109375" style="99"/>
    <col min="3068" max="3068" width="10.42578125" style="99" customWidth="1"/>
    <col min="3069" max="3069" width="10.5703125" style="99" customWidth="1"/>
    <col min="3070" max="3070" width="11.42578125" style="99" bestFit="1" customWidth="1"/>
    <col min="3071" max="3071" width="8.7109375" style="99"/>
    <col min="3072" max="3072" width="9.140625" style="99" customWidth="1"/>
    <col min="3073" max="3075" width="8.7109375" style="99"/>
    <col min="3076" max="3078" width="9.140625" style="99" customWidth="1"/>
    <col min="3079" max="3083" width="8.7109375" style="99"/>
    <col min="3084" max="3084" width="14.140625" style="99" customWidth="1"/>
    <col min="3085" max="3085" width="6.42578125" style="99" customWidth="1"/>
    <col min="3086" max="3323" width="8.7109375" style="99"/>
    <col min="3324" max="3324" width="10.42578125" style="99" customWidth="1"/>
    <col min="3325" max="3325" width="10.5703125" style="99" customWidth="1"/>
    <col min="3326" max="3326" width="11.42578125" style="99" bestFit="1" customWidth="1"/>
    <col min="3327" max="3327" width="8.7109375" style="99"/>
    <col min="3328" max="3328" width="9.140625" style="99" customWidth="1"/>
    <col min="3329" max="3331" width="8.7109375" style="99"/>
    <col min="3332" max="3334" width="9.140625" style="99" customWidth="1"/>
    <col min="3335" max="3339" width="8.7109375" style="99"/>
    <col min="3340" max="3340" width="14.140625" style="99" customWidth="1"/>
    <col min="3341" max="3341" width="6.42578125" style="99" customWidth="1"/>
    <col min="3342" max="3579" width="8.7109375" style="99"/>
    <col min="3580" max="3580" width="10.42578125" style="99" customWidth="1"/>
    <col min="3581" max="3581" width="10.5703125" style="99" customWidth="1"/>
    <col min="3582" max="3582" width="11.42578125" style="99" bestFit="1" customWidth="1"/>
    <col min="3583" max="3583" width="8.7109375" style="99"/>
    <col min="3584" max="3584" width="9.140625" style="99" customWidth="1"/>
    <col min="3585" max="3587" width="8.7109375" style="99"/>
    <col min="3588" max="3590" width="9.140625" style="99" customWidth="1"/>
    <col min="3591" max="3595" width="8.7109375" style="99"/>
    <col min="3596" max="3596" width="14.140625" style="99" customWidth="1"/>
    <col min="3597" max="3597" width="6.42578125" style="99" customWidth="1"/>
    <col min="3598" max="3835" width="8.7109375" style="99"/>
    <col min="3836" max="3836" width="10.42578125" style="99" customWidth="1"/>
    <col min="3837" max="3837" width="10.5703125" style="99" customWidth="1"/>
    <col min="3838" max="3838" width="11.42578125" style="99" bestFit="1" customWidth="1"/>
    <col min="3839" max="3839" width="8.7109375" style="99"/>
    <col min="3840" max="3840" width="9.140625" style="99" customWidth="1"/>
    <col min="3841" max="3843" width="8.7109375" style="99"/>
    <col min="3844" max="3846" width="9.140625" style="99" customWidth="1"/>
    <col min="3847" max="3851" width="8.7109375" style="99"/>
    <col min="3852" max="3852" width="14.140625" style="99" customWidth="1"/>
    <col min="3853" max="3853" width="6.42578125" style="99" customWidth="1"/>
    <col min="3854" max="4091" width="8.7109375" style="99"/>
    <col min="4092" max="4092" width="10.42578125" style="99" customWidth="1"/>
    <col min="4093" max="4093" width="10.5703125" style="99" customWidth="1"/>
    <col min="4094" max="4094" width="11.42578125" style="99" bestFit="1" customWidth="1"/>
    <col min="4095" max="4095" width="8.7109375" style="99"/>
    <col min="4096" max="4096" width="9.140625" style="99" customWidth="1"/>
    <col min="4097" max="4099" width="8.7109375" style="99"/>
    <col min="4100" max="4102" width="9.140625" style="99" customWidth="1"/>
    <col min="4103" max="4107" width="8.7109375" style="99"/>
    <col min="4108" max="4108" width="14.140625" style="99" customWidth="1"/>
    <col min="4109" max="4109" width="6.42578125" style="99" customWidth="1"/>
    <col min="4110" max="4347" width="8.7109375" style="99"/>
    <col min="4348" max="4348" width="10.42578125" style="99" customWidth="1"/>
    <col min="4349" max="4349" width="10.5703125" style="99" customWidth="1"/>
    <col min="4350" max="4350" width="11.42578125" style="99" bestFit="1" customWidth="1"/>
    <col min="4351" max="4351" width="8.7109375" style="99"/>
    <col min="4352" max="4352" width="9.140625" style="99" customWidth="1"/>
    <col min="4353" max="4355" width="8.7109375" style="99"/>
    <col min="4356" max="4358" width="9.140625" style="99" customWidth="1"/>
    <col min="4359" max="4363" width="8.7109375" style="99"/>
    <col min="4364" max="4364" width="14.140625" style="99" customWidth="1"/>
    <col min="4365" max="4365" width="6.42578125" style="99" customWidth="1"/>
    <col min="4366" max="4603" width="8.7109375" style="99"/>
    <col min="4604" max="4604" width="10.42578125" style="99" customWidth="1"/>
    <col min="4605" max="4605" width="10.5703125" style="99" customWidth="1"/>
    <col min="4606" max="4606" width="11.42578125" style="99" bestFit="1" customWidth="1"/>
    <col min="4607" max="4607" width="8.7109375" style="99"/>
    <col min="4608" max="4608" width="9.140625" style="99" customWidth="1"/>
    <col min="4609" max="4611" width="8.7109375" style="99"/>
    <col min="4612" max="4614" width="9.140625" style="99" customWidth="1"/>
    <col min="4615" max="4619" width="8.7109375" style="99"/>
    <col min="4620" max="4620" width="14.140625" style="99" customWidth="1"/>
    <col min="4621" max="4621" width="6.42578125" style="99" customWidth="1"/>
    <col min="4622" max="4859" width="8.7109375" style="99"/>
    <col min="4860" max="4860" width="10.42578125" style="99" customWidth="1"/>
    <col min="4861" max="4861" width="10.5703125" style="99" customWidth="1"/>
    <col min="4862" max="4862" width="11.42578125" style="99" bestFit="1" customWidth="1"/>
    <col min="4863" max="4863" width="8.7109375" style="99"/>
    <col min="4864" max="4864" width="9.140625" style="99" customWidth="1"/>
    <col min="4865" max="4867" width="8.7109375" style="99"/>
    <col min="4868" max="4870" width="9.140625" style="99" customWidth="1"/>
    <col min="4871" max="4875" width="8.7109375" style="99"/>
    <col min="4876" max="4876" width="14.140625" style="99" customWidth="1"/>
    <col min="4877" max="4877" width="6.42578125" style="99" customWidth="1"/>
    <col min="4878" max="5115" width="8.7109375" style="99"/>
    <col min="5116" max="5116" width="10.42578125" style="99" customWidth="1"/>
    <col min="5117" max="5117" width="10.5703125" style="99" customWidth="1"/>
    <col min="5118" max="5118" width="11.42578125" style="99" bestFit="1" customWidth="1"/>
    <col min="5119" max="5119" width="8.7109375" style="99"/>
    <col min="5120" max="5120" width="9.140625" style="99" customWidth="1"/>
    <col min="5121" max="5123" width="8.7109375" style="99"/>
    <col min="5124" max="5126" width="9.140625" style="99" customWidth="1"/>
    <col min="5127" max="5131" width="8.7109375" style="99"/>
    <col min="5132" max="5132" width="14.140625" style="99" customWidth="1"/>
    <col min="5133" max="5133" width="6.42578125" style="99" customWidth="1"/>
    <col min="5134" max="5371" width="8.7109375" style="99"/>
    <col min="5372" max="5372" width="10.42578125" style="99" customWidth="1"/>
    <col min="5373" max="5373" width="10.5703125" style="99" customWidth="1"/>
    <col min="5374" max="5374" width="11.42578125" style="99" bestFit="1" customWidth="1"/>
    <col min="5375" max="5375" width="8.7109375" style="99"/>
    <col min="5376" max="5376" width="9.140625" style="99" customWidth="1"/>
    <col min="5377" max="5379" width="8.7109375" style="99"/>
    <col min="5380" max="5382" width="9.140625" style="99" customWidth="1"/>
    <col min="5383" max="5387" width="8.7109375" style="99"/>
    <col min="5388" max="5388" width="14.140625" style="99" customWidth="1"/>
    <col min="5389" max="5389" width="6.42578125" style="99" customWidth="1"/>
    <col min="5390" max="5627" width="8.7109375" style="99"/>
    <col min="5628" max="5628" width="10.42578125" style="99" customWidth="1"/>
    <col min="5629" max="5629" width="10.5703125" style="99" customWidth="1"/>
    <col min="5630" max="5630" width="11.42578125" style="99" bestFit="1" customWidth="1"/>
    <col min="5631" max="5631" width="8.7109375" style="99"/>
    <col min="5632" max="5632" width="9.140625" style="99" customWidth="1"/>
    <col min="5633" max="5635" width="8.7109375" style="99"/>
    <col min="5636" max="5638" width="9.140625" style="99" customWidth="1"/>
    <col min="5639" max="5643" width="8.7109375" style="99"/>
    <col min="5644" max="5644" width="14.140625" style="99" customWidth="1"/>
    <col min="5645" max="5645" width="6.42578125" style="99" customWidth="1"/>
    <col min="5646" max="5883" width="8.7109375" style="99"/>
    <col min="5884" max="5884" width="10.42578125" style="99" customWidth="1"/>
    <col min="5885" max="5885" width="10.5703125" style="99" customWidth="1"/>
    <col min="5886" max="5886" width="11.42578125" style="99" bestFit="1" customWidth="1"/>
    <col min="5887" max="5887" width="8.7109375" style="99"/>
    <col min="5888" max="5888" width="9.140625" style="99" customWidth="1"/>
    <col min="5889" max="5891" width="8.7109375" style="99"/>
    <col min="5892" max="5894" width="9.140625" style="99" customWidth="1"/>
    <col min="5895" max="5899" width="8.7109375" style="99"/>
    <col min="5900" max="5900" width="14.140625" style="99" customWidth="1"/>
    <col min="5901" max="5901" width="6.42578125" style="99" customWidth="1"/>
    <col min="5902" max="6139" width="8.7109375" style="99"/>
    <col min="6140" max="6140" width="10.42578125" style="99" customWidth="1"/>
    <col min="6141" max="6141" width="10.5703125" style="99" customWidth="1"/>
    <col min="6142" max="6142" width="11.42578125" style="99" bestFit="1" customWidth="1"/>
    <col min="6143" max="6143" width="8.7109375" style="99"/>
    <col min="6144" max="6144" width="9.140625" style="99" customWidth="1"/>
    <col min="6145" max="6147" width="8.7109375" style="99"/>
    <col min="6148" max="6150" width="9.140625" style="99" customWidth="1"/>
    <col min="6151" max="6155" width="8.7109375" style="99"/>
    <col min="6156" max="6156" width="14.140625" style="99" customWidth="1"/>
    <col min="6157" max="6157" width="6.42578125" style="99" customWidth="1"/>
    <col min="6158" max="6395" width="8.7109375" style="99"/>
    <col min="6396" max="6396" width="10.42578125" style="99" customWidth="1"/>
    <col min="6397" max="6397" width="10.5703125" style="99" customWidth="1"/>
    <col min="6398" max="6398" width="11.42578125" style="99" bestFit="1" customWidth="1"/>
    <col min="6399" max="6399" width="8.7109375" style="99"/>
    <col min="6400" max="6400" width="9.140625" style="99" customWidth="1"/>
    <col min="6401" max="6403" width="8.7109375" style="99"/>
    <col min="6404" max="6406" width="9.140625" style="99" customWidth="1"/>
    <col min="6407" max="6411" width="8.7109375" style="99"/>
    <col min="6412" max="6412" width="14.140625" style="99" customWidth="1"/>
    <col min="6413" max="6413" width="6.42578125" style="99" customWidth="1"/>
    <col min="6414" max="6651" width="8.7109375" style="99"/>
    <col min="6652" max="6652" width="10.42578125" style="99" customWidth="1"/>
    <col min="6653" max="6653" width="10.5703125" style="99" customWidth="1"/>
    <col min="6654" max="6654" width="11.42578125" style="99" bestFit="1" customWidth="1"/>
    <col min="6655" max="6655" width="8.7109375" style="99"/>
    <col min="6656" max="6656" width="9.140625" style="99" customWidth="1"/>
    <col min="6657" max="6659" width="8.7109375" style="99"/>
    <col min="6660" max="6662" width="9.140625" style="99" customWidth="1"/>
    <col min="6663" max="6667" width="8.7109375" style="99"/>
    <col min="6668" max="6668" width="14.140625" style="99" customWidth="1"/>
    <col min="6669" max="6669" width="6.42578125" style="99" customWidth="1"/>
    <col min="6670" max="6907" width="8.7109375" style="99"/>
    <col min="6908" max="6908" width="10.42578125" style="99" customWidth="1"/>
    <col min="6909" max="6909" width="10.5703125" style="99" customWidth="1"/>
    <col min="6910" max="6910" width="11.42578125" style="99" bestFit="1" customWidth="1"/>
    <col min="6911" max="6911" width="8.7109375" style="99"/>
    <col min="6912" max="6912" width="9.140625" style="99" customWidth="1"/>
    <col min="6913" max="6915" width="8.7109375" style="99"/>
    <col min="6916" max="6918" width="9.140625" style="99" customWidth="1"/>
    <col min="6919" max="6923" width="8.7109375" style="99"/>
    <col min="6924" max="6924" width="14.140625" style="99" customWidth="1"/>
    <col min="6925" max="6925" width="6.42578125" style="99" customWidth="1"/>
    <col min="6926" max="7163" width="8.7109375" style="99"/>
    <col min="7164" max="7164" width="10.42578125" style="99" customWidth="1"/>
    <col min="7165" max="7165" width="10.5703125" style="99" customWidth="1"/>
    <col min="7166" max="7166" width="11.42578125" style="99" bestFit="1" customWidth="1"/>
    <col min="7167" max="7167" width="8.7109375" style="99"/>
    <col min="7168" max="7168" width="9.140625" style="99" customWidth="1"/>
    <col min="7169" max="7171" width="8.7109375" style="99"/>
    <col min="7172" max="7174" width="9.140625" style="99" customWidth="1"/>
    <col min="7175" max="7179" width="8.7109375" style="99"/>
    <col min="7180" max="7180" width="14.140625" style="99" customWidth="1"/>
    <col min="7181" max="7181" width="6.42578125" style="99" customWidth="1"/>
    <col min="7182" max="7419" width="8.7109375" style="99"/>
    <col min="7420" max="7420" width="10.42578125" style="99" customWidth="1"/>
    <col min="7421" max="7421" width="10.5703125" style="99" customWidth="1"/>
    <col min="7422" max="7422" width="11.42578125" style="99" bestFit="1" customWidth="1"/>
    <col min="7423" max="7423" width="8.7109375" style="99"/>
    <col min="7424" max="7424" width="9.140625" style="99" customWidth="1"/>
    <col min="7425" max="7427" width="8.7109375" style="99"/>
    <col min="7428" max="7430" width="9.140625" style="99" customWidth="1"/>
    <col min="7431" max="7435" width="8.7109375" style="99"/>
    <col min="7436" max="7436" width="14.140625" style="99" customWidth="1"/>
    <col min="7437" max="7437" width="6.42578125" style="99" customWidth="1"/>
    <col min="7438" max="7675" width="8.7109375" style="99"/>
    <col min="7676" max="7676" width="10.42578125" style="99" customWidth="1"/>
    <col min="7677" max="7677" width="10.5703125" style="99" customWidth="1"/>
    <col min="7678" max="7678" width="11.42578125" style="99" bestFit="1" customWidth="1"/>
    <col min="7679" max="7679" width="8.7109375" style="99"/>
    <col min="7680" max="7680" width="9.140625" style="99" customWidth="1"/>
    <col min="7681" max="7683" width="8.7109375" style="99"/>
    <col min="7684" max="7686" width="9.140625" style="99" customWidth="1"/>
    <col min="7687" max="7691" width="8.7109375" style="99"/>
    <col min="7692" max="7692" width="14.140625" style="99" customWidth="1"/>
    <col min="7693" max="7693" width="6.42578125" style="99" customWidth="1"/>
    <col min="7694" max="7931" width="8.7109375" style="99"/>
    <col min="7932" max="7932" width="10.42578125" style="99" customWidth="1"/>
    <col min="7933" max="7933" width="10.5703125" style="99" customWidth="1"/>
    <col min="7934" max="7934" width="11.42578125" style="99" bestFit="1" customWidth="1"/>
    <col min="7935" max="7935" width="8.7109375" style="99"/>
    <col min="7936" max="7936" width="9.140625" style="99" customWidth="1"/>
    <col min="7937" max="7939" width="8.7109375" style="99"/>
    <col min="7940" max="7942" width="9.140625" style="99" customWidth="1"/>
    <col min="7943" max="7947" width="8.7109375" style="99"/>
    <col min="7948" max="7948" width="14.140625" style="99" customWidth="1"/>
    <col min="7949" max="7949" width="6.42578125" style="99" customWidth="1"/>
    <col min="7950" max="8187" width="8.7109375" style="99"/>
    <col min="8188" max="8188" width="10.42578125" style="99" customWidth="1"/>
    <col min="8189" max="8189" width="10.5703125" style="99" customWidth="1"/>
    <col min="8190" max="8190" width="11.42578125" style="99" bestFit="1" customWidth="1"/>
    <col min="8191" max="8191" width="8.7109375" style="99"/>
    <col min="8192" max="8192" width="9.140625" style="99" customWidth="1"/>
    <col min="8193" max="8195" width="8.7109375" style="99"/>
    <col min="8196" max="8198" width="9.140625" style="99" customWidth="1"/>
    <col min="8199" max="8203" width="8.7109375" style="99"/>
    <col min="8204" max="8204" width="14.140625" style="99" customWidth="1"/>
    <col min="8205" max="8205" width="6.42578125" style="99" customWidth="1"/>
    <col min="8206" max="8443" width="8.7109375" style="99"/>
    <col min="8444" max="8444" width="10.42578125" style="99" customWidth="1"/>
    <col min="8445" max="8445" width="10.5703125" style="99" customWidth="1"/>
    <col min="8446" max="8446" width="11.42578125" style="99" bestFit="1" customWidth="1"/>
    <col min="8447" max="8447" width="8.7109375" style="99"/>
    <col min="8448" max="8448" width="9.140625" style="99" customWidth="1"/>
    <col min="8449" max="8451" width="8.7109375" style="99"/>
    <col min="8452" max="8454" width="9.140625" style="99" customWidth="1"/>
    <col min="8455" max="8459" width="8.7109375" style="99"/>
    <col min="8460" max="8460" width="14.140625" style="99" customWidth="1"/>
    <col min="8461" max="8461" width="6.42578125" style="99" customWidth="1"/>
    <col min="8462" max="8699" width="8.7109375" style="99"/>
    <col min="8700" max="8700" width="10.42578125" style="99" customWidth="1"/>
    <col min="8701" max="8701" width="10.5703125" style="99" customWidth="1"/>
    <col min="8702" max="8702" width="11.42578125" style="99" bestFit="1" customWidth="1"/>
    <col min="8703" max="8703" width="8.7109375" style="99"/>
    <col min="8704" max="8704" width="9.140625" style="99" customWidth="1"/>
    <col min="8705" max="8707" width="8.7109375" style="99"/>
    <col min="8708" max="8710" width="9.140625" style="99" customWidth="1"/>
    <col min="8711" max="8715" width="8.7109375" style="99"/>
    <col min="8716" max="8716" width="14.140625" style="99" customWidth="1"/>
    <col min="8717" max="8717" width="6.42578125" style="99" customWidth="1"/>
    <col min="8718" max="8955" width="8.7109375" style="99"/>
    <col min="8956" max="8956" width="10.42578125" style="99" customWidth="1"/>
    <col min="8957" max="8957" width="10.5703125" style="99" customWidth="1"/>
    <col min="8958" max="8958" width="11.42578125" style="99" bestFit="1" customWidth="1"/>
    <col min="8959" max="8959" width="8.7109375" style="99"/>
    <col min="8960" max="8960" width="9.140625" style="99" customWidth="1"/>
    <col min="8961" max="8963" width="8.7109375" style="99"/>
    <col min="8964" max="8966" width="9.140625" style="99" customWidth="1"/>
    <col min="8967" max="8971" width="8.7109375" style="99"/>
    <col min="8972" max="8972" width="14.140625" style="99" customWidth="1"/>
    <col min="8973" max="8973" width="6.42578125" style="99" customWidth="1"/>
    <col min="8974" max="9211" width="8.7109375" style="99"/>
    <col min="9212" max="9212" width="10.42578125" style="99" customWidth="1"/>
    <col min="9213" max="9213" width="10.5703125" style="99" customWidth="1"/>
    <col min="9214" max="9214" width="11.42578125" style="99" bestFit="1" customWidth="1"/>
    <col min="9215" max="9215" width="8.7109375" style="99"/>
    <col min="9216" max="9216" width="9.140625" style="99" customWidth="1"/>
    <col min="9217" max="9219" width="8.7109375" style="99"/>
    <col min="9220" max="9222" width="9.140625" style="99" customWidth="1"/>
    <col min="9223" max="9227" width="8.7109375" style="99"/>
    <col min="9228" max="9228" width="14.140625" style="99" customWidth="1"/>
    <col min="9229" max="9229" width="6.42578125" style="99" customWidth="1"/>
    <col min="9230" max="9467" width="8.7109375" style="99"/>
    <col min="9468" max="9468" width="10.42578125" style="99" customWidth="1"/>
    <col min="9469" max="9469" width="10.5703125" style="99" customWidth="1"/>
    <col min="9470" max="9470" width="11.42578125" style="99" bestFit="1" customWidth="1"/>
    <col min="9471" max="9471" width="8.7109375" style="99"/>
    <col min="9472" max="9472" width="9.140625" style="99" customWidth="1"/>
    <col min="9473" max="9475" width="8.7109375" style="99"/>
    <col min="9476" max="9478" width="9.140625" style="99" customWidth="1"/>
    <col min="9479" max="9483" width="8.7109375" style="99"/>
    <col min="9484" max="9484" width="14.140625" style="99" customWidth="1"/>
    <col min="9485" max="9485" width="6.42578125" style="99" customWidth="1"/>
    <col min="9486" max="9723" width="8.7109375" style="99"/>
    <col min="9724" max="9724" width="10.42578125" style="99" customWidth="1"/>
    <col min="9725" max="9725" width="10.5703125" style="99" customWidth="1"/>
    <col min="9726" max="9726" width="11.42578125" style="99" bestFit="1" customWidth="1"/>
    <col min="9727" max="9727" width="8.7109375" style="99"/>
    <col min="9728" max="9728" width="9.140625" style="99" customWidth="1"/>
    <col min="9729" max="9731" width="8.7109375" style="99"/>
    <col min="9732" max="9734" width="9.140625" style="99" customWidth="1"/>
    <col min="9735" max="9739" width="8.7109375" style="99"/>
    <col min="9740" max="9740" width="14.140625" style="99" customWidth="1"/>
    <col min="9741" max="9741" width="6.42578125" style="99" customWidth="1"/>
    <col min="9742" max="9979" width="8.7109375" style="99"/>
    <col min="9980" max="9980" width="10.42578125" style="99" customWidth="1"/>
    <col min="9981" max="9981" width="10.5703125" style="99" customWidth="1"/>
    <col min="9982" max="9982" width="11.42578125" style="99" bestFit="1" customWidth="1"/>
    <col min="9983" max="9983" width="8.7109375" style="99"/>
    <col min="9984" max="9984" width="9.140625" style="99" customWidth="1"/>
    <col min="9985" max="9987" width="8.7109375" style="99"/>
    <col min="9988" max="9990" width="9.140625" style="99" customWidth="1"/>
    <col min="9991" max="9995" width="8.7109375" style="99"/>
    <col min="9996" max="9996" width="14.140625" style="99" customWidth="1"/>
    <col min="9997" max="9997" width="6.42578125" style="99" customWidth="1"/>
    <col min="9998" max="10235" width="8.7109375" style="99"/>
    <col min="10236" max="10236" width="10.42578125" style="99" customWidth="1"/>
    <col min="10237" max="10237" width="10.5703125" style="99" customWidth="1"/>
    <col min="10238" max="10238" width="11.42578125" style="99" bestFit="1" customWidth="1"/>
    <col min="10239" max="10239" width="8.7109375" style="99"/>
    <col min="10240" max="10240" width="9.140625" style="99" customWidth="1"/>
    <col min="10241" max="10243" width="8.7109375" style="99"/>
    <col min="10244" max="10246" width="9.140625" style="99" customWidth="1"/>
    <col min="10247" max="10251" width="8.7109375" style="99"/>
    <col min="10252" max="10252" width="14.140625" style="99" customWidth="1"/>
    <col min="10253" max="10253" width="6.42578125" style="99" customWidth="1"/>
    <col min="10254" max="10491" width="8.7109375" style="99"/>
    <col min="10492" max="10492" width="10.42578125" style="99" customWidth="1"/>
    <col min="10493" max="10493" width="10.5703125" style="99" customWidth="1"/>
    <col min="10494" max="10494" width="11.42578125" style="99" bestFit="1" customWidth="1"/>
    <col min="10495" max="10495" width="8.7109375" style="99"/>
    <col min="10496" max="10496" width="9.140625" style="99" customWidth="1"/>
    <col min="10497" max="10499" width="8.7109375" style="99"/>
    <col min="10500" max="10502" width="9.140625" style="99" customWidth="1"/>
    <col min="10503" max="10507" width="8.7109375" style="99"/>
    <col min="10508" max="10508" width="14.140625" style="99" customWidth="1"/>
    <col min="10509" max="10509" width="6.42578125" style="99" customWidth="1"/>
    <col min="10510" max="10747" width="8.7109375" style="99"/>
    <col min="10748" max="10748" width="10.42578125" style="99" customWidth="1"/>
    <col min="10749" max="10749" width="10.5703125" style="99" customWidth="1"/>
    <col min="10750" max="10750" width="11.42578125" style="99" bestFit="1" customWidth="1"/>
    <col min="10751" max="10751" width="8.7109375" style="99"/>
    <col min="10752" max="10752" width="9.140625" style="99" customWidth="1"/>
    <col min="10753" max="10755" width="8.7109375" style="99"/>
    <col min="10756" max="10758" width="9.140625" style="99" customWidth="1"/>
    <col min="10759" max="10763" width="8.7109375" style="99"/>
    <col min="10764" max="10764" width="14.140625" style="99" customWidth="1"/>
    <col min="10765" max="10765" width="6.42578125" style="99" customWidth="1"/>
    <col min="10766" max="11003" width="8.7109375" style="99"/>
    <col min="11004" max="11004" width="10.42578125" style="99" customWidth="1"/>
    <col min="11005" max="11005" width="10.5703125" style="99" customWidth="1"/>
    <col min="11006" max="11006" width="11.42578125" style="99" bestFit="1" customWidth="1"/>
    <col min="11007" max="11007" width="8.7109375" style="99"/>
    <col min="11008" max="11008" width="9.140625" style="99" customWidth="1"/>
    <col min="11009" max="11011" width="8.7109375" style="99"/>
    <col min="11012" max="11014" width="9.140625" style="99" customWidth="1"/>
    <col min="11015" max="11019" width="8.7109375" style="99"/>
    <col min="11020" max="11020" width="14.140625" style="99" customWidth="1"/>
    <col min="11021" max="11021" width="6.42578125" style="99" customWidth="1"/>
    <col min="11022" max="11259" width="8.7109375" style="99"/>
    <col min="11260" max="11260" width="10.42578125" style="99" customWidth="1"/>
    <col min="11261" max="11261" width="10.5703125" style="99" customWidth="1"/>
    <col min="11262" max="11262" width="11.42578125" style="99" bestFit="1" customWidth="1"/>
    <col min="11263" max="11263" width="8.7109375" style="99"/>
    <col min="11264" max="11264" width="9.140625" style="99" customWidth="1"/>
    <col min="11265" max="11267" width="8.7109375" style="99"/>
    <col min="11268" max="11270" width="9.140625" style="99" customWidth="1"/>
    <col min="11271" max="11275" width="8.7109375" style="99"/>
    <col min="11276" max="11276" width="14.140625" style="99" customWidth="1"/>
    <col min="11277" max="11277" width="6.42578125" style="99" customWidth="1"/>
    <col min="11278" max="11515" width="8.7109375" style="99"/>
    <col min="11516" max="11516" width="10.42578125" style="99" customWidth="1"/>
    <col min="11517" max="11517" width="10.5703125" style="99" customWidth="1"/>
    <col min="11518" max="11518" width="11.42578125" style="99" bestFit="1" customWidth="1"/>
    <col min="11519" max="11519" width="8.7109375" style="99"/>
    <col min="11520" max="11520" width="9.140625" style="99" customWidth="1"/>
    <col min="11521" max="11523" width="8.7109375" style="99"/>
    <col min="11524" max="11526" width="9.140625" style="99" customWidth="1"/>
    <col min="11527" max="11531" width="8.7109375" style="99"/>
    <col min="11532" max="11532" width="14.140625" style="99" customWidth="1"/>
    <col min="11533" max="11533" width="6.42578125" style="99" customWidth="1"/>
    <col min="11534" max="11771" width="8.7109375" style="99"/>
    <col min="11772" max="11772" width="10.42578125" style="99" customWidth="1"/>
    <col min="11773" max="11773" width="10.5703125" style="99" customWidth="1"/>
    <col min="11774" max="11774" width="11.42578125" style="99" bestFit="1" customWidth="1"/>
    <col min="11775" max="11775" width="8.7109375" style="99"/>
    <col min="11776" max="11776" width="9.140625" style="99" customWidth="1"/>
    <col min="11777" max="11779" width="8.7109375" style="99"/>
    <col min="11780" max="11782" width="9.140625" style="99" customWidth="1"/>
    <col min="11783" max="11787" width="8.7109375" style="99"/>
    <col min="11788" max="11788" width="14.140625" style="99" customWidth="1"/>
    <col min="11789" max="11789" width="6.42578125" style="99" customWidth="1"/>
    <col min="11790" max="12027" width="8.7109375" style="99"/>
    <col min="12028" max="12028" width="10.42578125" style="99" customWidth="1"/>
    <col min="12029" max="12029" width="10.5703125" style="99" customWidth="1"/>
    <col min="12030" max="12030" width="11.42578125" style="99" bestFit="1" customWidth="1"/>
    <col min="12031" max="12031" width="8.7109375" style="99"/>
    <col min="12032" max="12032" width="9.140625" style="99" customWidth="1"/>
    <col min="12033" max="12035" width="8.7109375" style="99"/>
    <col min="12036" max="12038" width="9.140625" style="99" customWidth="1"/>
    <col min="12039" max="12043" width="8.7109375" style="99"/>
    <col min="12044" max="12044" width="14.140625" style="99" customWidth="1"/>
    <col min="12045" max="12045" width="6.42578125" style="99" customWidth="1"/>
    <col min="12046" max="12283" width="8.7109375" style="99"/>
    <col min="12284" max="12284" width="10.42578125" style="99" customWidth="1"/>
    <col min="12285" max="12285" width="10.5703125" style="99" customWidth="1"/>
    <col min="12286" max="12286" width="11.42578125" style="99" bestFit="1" customWidth="1"/>
    <col min="12287" max="12287" width="8.7109375" style="99"/>
    <col min="12288" max="12288" width="9.140625" style="99" customWidth="1"/>
    <col min="12289" max="12291" width="8.7109375" style="99"/>
    <col min="12292" max="12294" width="9.140625" style="99" customWidth="1"/>
    <col min="12295" max="12299" width="8.7109375" style="99"/>
    <col min="12300" max="12300" width="14.140625" style="99" customWidth="1"/>
    <col min="12301" max="12301" width="6.42578125" style="99" customWidth="1"/>
    <col min="12302" max="12539" width="8.7109375" style="99"/>
    <col min="12540" max="12540" width="10.42578125" style="99" customWidth="1"/>
    <col min="12541" max="12541" width="10.5703125" style="99" customWidth="1"/>
    <col min="12542" max="12542" width="11.42578125" style="99" bestFit="1" customWidth="1"/>
    <col min="12543" max="12543" width="8.7109375" style="99"/>
    <col min="12544" max="12544" width="9.140625" style="99" customWidth="1"/>
    <col min="12545" max="12547" width="8.7109375" style="99"/>
    <col min="12548" max="12550" width="9.140625" style="99" customWidth="1"/>
    <col min="12551" max="12555" width="8.7109375" style="99"/>
    <col min="12556" max="12556" width="14.140625" style="99" customWidth="1"/>
    <col min="12557" max="12557" width="6.42578125" style="99" customWidth="1"/>
    <col min="12558" max="12795" width="8.7109375" style="99"/>
    <col min="12796" max="12796" width="10.42578125" style="99" customWidth="1"/>
    <col min="12797" max="12797" width="10.5703125" style="99" customWidth="1"/>
    <col min="12798" max="12798" width="11.42578125" style="99" bestFit="1" customWidth="1"/>
    <col min="12799" max="12799" width="8.7109375" style="99"/>
    <col min="12800" max="12800" width="9.140625" style="99" customWidth="1"/>
    <col min="12801" max="12803" width="8.7109375" style="99"/>
    <col min="12804" max="12806" width="9.140625" style="99" customWidth="1"/>
    <col min="12807" max="12811" width="8.7109375" style="99"/>
    <col min="12812" max="12812" width="14.140625" style="99" customWidth="1"/>
    <col min="12813" max="12813" width="6.42578125" style="99" customWidth="1"/>
    <col min="12814" max="13051" width="8.7109375" style="99"/>
    <col min="13052" max="13052" width="10.42578125" style="99" customWidth="1"/>
    <col min="13053" max="13053" width="10.5703125" style="99" customWidth="1"/>
    <col min="13054" max="13054" width="11.42578125" style="99" bestFit="1" customWidth="1"/>
    <col min="13055" max="13055" width="8.7109375" style="99"/>
    <col min="13056" max="13056" width="9.140625" style="99" customWidth="1"/>
    <col min="13057" max="13059" width="8.7109375" style="99"/>
    <col min="13060" max="13062" width="9.140625" style="99" customWidth="1"/>
    <col min="13063" max="13067" width="8.7109375" style="99"/>
    <col min="13068" max="13068" width="14.140625" style="99" customWidth="1"/>
    <col min="13069" max="13069" width="6.42578125" style="99" customWidth="1"/>
    <col min="13070" max="13307" width="8.7109375" style="99"/>
    <col min="13308" max="13308" width="10.42578125" style="99" customWidth="1"/>
    <col min="13309" max="13309" width="10.5703125" style="99" customWidth="1"/>
    <col min="13310" max="13310" width="11.42578125" style="99" bestFit="1" customWidth="1"/>
    <col min="13311" max="13311" width="8.7109375" style="99"/>
    <col min="13312" max="13312" width="9.140625" style="99" customWidth="1"/>
    <col min="13313" max="13315" width="8.7109375" style="99"/>
    <col min="13316" max="13318" width="9.140625" style="99" customWidth="1"/>
    <col min="13319" max="13323" width="8.7109375" style="99"/>
    <col min="13324" max="13324" width="14.140625" style="99" customWidth="1"/>
    <col min="13325" max="13325" width="6.42578125" style="99" customWidth="1"/>
    <col min="13326" max="13563" width="8.7109375" style="99"/>
    <col min="13564" max="13564" width="10.42578125" style="99" customWidth="1"/>
    <col min="13565" max="13565" width="10.5703125" style="99" customWidth="1"/>
    <col min="13566" max="13566" width="11.42578125" style="99" bestFit="1" customWidth="1"/>
    <col min="13567" max="13567" width="8.7109375" style="99"/>
    <col min="13568" max="13568" width="9.140625" style="99" customWidth="1"/>
    <col min="13569" max="13571" width="8.7109375" style="99"/>
    <col min="13572" max="13574" width="9.140625" style="99" customWidth="1"/>
    <col min="13575" max="13579" width="8.7109375" style="99"/>
    <col min="13580" max="13580" width="14.140625" style="99" customWidth="1"/>
    <col min="13581" max="13581" width="6.42578125" style="99" customWidth="1"/>
    <col min="13582" max="13819" width="8.7109375" style="99"/>
    <col min="13820" max="13820" width="10.42578125" style="99" customWidth="1"/>
    <col min="13821" max="13821" width="10.5703125" style="99" customWidth="1"/>
    <col min="13822" max="13822" width="11.42578125" style="99" bestFit="1" customWidth="1"/>
    <col min="13823" max="13823" width="8.7109375" style="99"/>
    <col min="13824" max="13824" width="9.140625" style="99" customWidth="1"/>
    <col min="13825" max="13827" width="8.7109375" style="99"/>
    <col min="13828" max="13830" width="9.140625" style="99" customWidth="1"/>
    <col min="13831" max="13835" width="8.7109375" style="99"/>
    <col min="13836" max="13836" width="14.140625" style="99" customWidth="1"/>
    <col min="13837" max="13837" width="6.42578125" style="99" customWidth="1"/>
    <col min="13838" max="14075" width="8.7109375" style="99"/>
    <col min="14076" max="14076" width="10.42578125" style="99" customWidth="1"/>
    <col min="14077" max="14077" width="10.5703125" style="99" customWidth="1"/>
    <col min="14078" max="14078" width="11.42578125" style="99" bestFit="1" customWidth="1"/>
    <col min="14079" max="14079" width="8.7109375" style="99"/>
    <col min="14080" max="14080" width="9.140625" style="99" customWidth="1"/>
    <col min="14081" max="14083" width="8.7109375" style="99"/>
    <col min="14084" max="14086" width="9.140625" style="99" customWidth="1"/>
    <col min="14087" max="14091" width="8.7109375" style="99"/>
    <col min="14092" max="14092" width="14.140625" style="99" customWidth="1"/>
    <col min="14093" max="14093" width="6.42578125" style="99" customWidth="1"/>
    <col min="14094" max="14331" width="8.7109375" style="99"/>
    <col min="14332" max="14332" width="10.42578125" style="99" customWidth="1"/>
    <col min="14333" max="14333" width="10.5703125" style="99" customWidth="1"/>
    <col min="14334" max="14334" width="11.42578125" style="99" bestFit="1" customWidth="1"/>
    <col min="14335" max="14335" width="8.7109375" style="99"/>
    <col min="14336" max="14336" width="9.140625" style="99" customWidth="1"/>
    <col min="14337" max="14339" width="8.7109375" style="99"/>
    <col min="14340" max="14342" width="9.140625" style="99" customWidth="1"/>
    <col min="14343" max="14347" width="8.7109375" style="99"/>
    <col min="14348" max="14348" width="14.140625" style="99" customWidth="1"/>
    <col min="14349" max="14349" width="6.42578125" style="99" customWidth="1"/>
    <col min="14350" max="14587" width="8.7109375" style="99"/>
    <col min="14588" max="14588" width="10.42578125" style="99" customWidth="1"/>
    <col min="14589" max="14589" width="10.5703125" style="99" customWidth="1"/>
    <col min="14590" max="14590" width="11.42578125" style="99" bestFit="1" customWidth="1"/>
    <col min="14591" max="14591" width="8.7109375" style="99"/>
    <col min="14592" max="14592" width="9.140625" style="99" customWidth="1"/>
    <col min="14593" max="14595" width="8.7109375" style="99"/>
    <col min="14596" max="14598" width="9.140625" style="99" customWidth="1"/>
    <col min="14599" max="14603" width="8.7109375" style="99"/>
    <col min="14604" max="14604" width="14.140625" style="99" customWidth="1"/>
    <col min="14605" max="14605" width="6.42578125" style="99" customWidth="1"/>
    <col min="14606" max="14843" width="8.7109375" style="99"/>
    <col min="14844" max="14844" width="10.42578125" style="99" customWidth="1"/>
    <col min="14845" max="14845" width="10.5703125" style="99" customWidth="1"/>
    <col min="14846" max="14846" width="11.42578125" style="99" bestFit="1" customWidth="1"/>
    <col min="14847" max="14847" width="8.7109375" style="99"/>
    <col min="14848" max="14848" width="9.140625" style="99" customWidth="1"/>
    <col min="14849" max="14851" width="8.7109375" style="99"/>
    <col min="14852" max="14854" width="9.140625" style="99" customWidth="1"/>
    <col min="14855" max="14859" width="8.7109375" style="99"/>
    <col min="14860" max="14860" width="14.140625" style="99" customWidth="1"/>
    <col min="14861" max="14861" width="6.42578125" style="99" customWidth="1"/>
    <col min="14862" max="15099" width="8.7109375" style="99"/>
    <col min="15100" max="15100" width="10.42578125" style="99" customWidth="1"/>
    <col min="15101" max="15101" width="10.5703125" style="99" customWidth="1"/>
    <col min="15102" max="15102" width="11.42578125" style="99" bestFit="1" customWidth="1"/>
    <col min="15103" max="15103" width="8.7109375" style="99"/>
    <col min="15104" max="15104" width="9.140625" style="99" customWidth="1"/>
    <col min="15105" max="15107" width="8.7109375" style="99"/>
    <col min="15108" max="15110" width="9.140625" style="99" customWidth="1"/>
    <col min="15111" max="15115" width="8.7109375" style="99"/>
    <col min="15116" max="15116" width="14.140625" style="99" customWidth="1"/>
    <col min="15117" max="15117" width="6.42578125" style="99" customWidth="1"/>
    <col min="15118" max="15355" width="8.7109375" style="99"/>
    <col min="15356" max="15356" width="10.42578125" style="99" customWidth="1"/>
    <col min="15357" max="15357" width="10.5703125" style="99" customWidth="1"/>
    <col min="15358" max="15358" width="11.42578125" style="99" bestFit="1" customWidth="1"/>
    <col min="15359" max="15359" width="8.7109375" style="99"/>
    <col min="15360" max="15360" width="9.140625" style="99" customWidth="1"/>
    <col min="15361" max="15363" width="8.7109375" style="99"/>
    <col min="15364" max="15366" width="9.140625" style="99" customWidth="1"/>
    <col min="15367" max="15371" width="8.7109375" style="99"/>
    <col min="15372" max="15372" width="14.140625" style="99" customWidth="1"/>
    <col min="15373" max="15373" width="6.42578125" style="99" customWidth="1"/>
    <col min="15374" max="15611" width="8.7109375" style="99"/>
    <col min="15612" max="15612" width="10.42578125" style="99" customWidth="1"/>
    <col min="15613" max="15613" width="10.5703125" style="99" customWidth="1"/>
    <col min="15614" max="15614" width="11.42578125" style="99" bestFit="1" customWidth="1"/>
    <col min="15615" max="15615" width="8.7109375" style="99"/>
    <col min="15616" max="15616" width="9.140625" style="99" customWidth="1"/>
    <col min="15617" max="15619" width="8.7109375" style="99"/>
    <col min="15620" max="15622" width="9.140625" style="99" customWidth="1"/>
    <col min="15623" max="15627" width="8.7109375" style="99"/>
    <col min="15628" max="15628" width="14.140625" style="99" customWidth="1"/>
    <col min="15629" max="15629" width="6.42578125" style="99" customWidth="1"/>
    <col min="15630" max="15867" width="8.7109375" style="99"/>
    <col min="15868" max="15868" width="10.42578125" style="99" customWidth="1"/>
    <col min="15869" max="15869" width="10.5703125" style="99" customWidth="1"/>
    <col min="15870" max="15870" width="11.42578125" style="99" bestFit="1" customWidth="1"/>
    <col min="15871" max="15871" width="8.7109375" style="99"/>
    <col min="15872" max="15872" width="9.140625" style="99" customWidth="1"/>
    <col min="15873" max="15875" width="8.7109375" style="99"/>
    <col min="15876" max="15878" width="9.140625" style="99" customWidth="1"/>
    <col min="15879" max="15883" width="8.7109375" style="99"/>
    <col min="15884" max="15884" width="14.140625" style="99" customWidth="1"/>
    <col min="15885" max="15885" width="6.42578125" style="99" customWidth="1"/>
    <col min="15886" max="16123" width="8.7109375" style="99"/>
    <col min="16124" max="16124" width="10.42578125" style="99" customWidth="1"/>
    <col min="16125" max="16125" width="10.5703125" style="99" customWidth="1"/>
    <col min="16126" max="16126" width="11.42578125" style="99" bestFit="1" customWidth="1"/>
    <col min="16127" max="16127" width="8.7109375" style="99"/>
    <col min="16128" max="16128" width="9.140625" style="99" customWidth="1"/>
    <col min="16129" max="16131" width="8.7109375" style="99"/>
    <col min="16132" max="16134" width="9.140625" style="99" customWidth="1"/>
    <col min="16135" max="16139" width="8.7109375" style="99"/>
    <col min="16140" max="16140" width="14.140625" style="99" customWidth="1"/>
    <col min="16141" max="16141" width="6.42578125" style="99" customWidth="1"/>
    <col min="16142" max="16384" width="8.7109375" style="99"/>
  </cols>
  <sheetData>
    <row r="2" spans="1:13">
      <c r="B2" s="40" t="s">
        <v>93</v>
      </c>
      <c r="C2" s="8"/>
      <c r="D2" s="8"/>
      <c r="E2" s="8"/>
      <c r="F2" s="8"/>
      <c r="G2" s="8"/>
      <c r="H2" s="8"/>
      <c r="I2" s="8"/>
      <c r="J2" s="8"/>
      <c r="K2" s="8"/>
      <c r="L2" s="102"/>
      <c r="M2" s="8"/>
    </row>
    <row r="3" spans="1:13">
      <c r="B3" s="40"/>
      <c r="C3" s="8"/>
      <c r="D3" s="8"/>
      <c r="E3" s="8"/>
      <c r="F3" s="8"/>
      <c r="G3" s="8"/>
      <c r="H3" s="8"/>
      <c r="I3" s="8"/>
      <c r="J3" s="8"/>
      <c r="K3" s="8"/>
      <c r="L3" s="102"/>
      <c r="M3" s="8"/>
    </row>
    <row r="4" spans="1:13">
      <c r="B4" s="56" t="s">
        <v>94</v>
      </c>
      <c r="C4" s="8"/>
      <c r="D4" s="8"/>
      <c r="E4" s="8"/>
      <c r="F4" s="8"/>
      <c r="G4" s="8"/>
      <c r="H4" s="8"/>
      <c r="I4" s="8"/>
      <c r="J4" s="8"/>
      <c r="K4" s="8"/>
      <c r="L4" s="102"/>
      <c r="M4" s="8"/>
    </row>
    <row r="5" spans="1:13">
      <c r="B5" s="56" t="s">
        <v>95</v>
      </c>
      <c r="C5" s="8"/>
      <c r="D5" s="8"/>
      <c r="E5" s="8"/>
      <c r="F5" s="8"/>
      <c r="G5" s="8"/>
      <c r="H5" s="8"/>
      <c r="I5" s="8"/>
      <c r="J5" s="8"/>
      <c r="K5" s="8"/>
      <c r="L5" s="102"/>
      <c r="M5" s="8"/>
    </row>
    <row r="6" spans="1:13" ht="14.45" thickBot="1">
      <c r="B6" s="8"/>
      <c r="C6" s="8"/>
      <c r="D6" s="8"/>
      <c r="E6" s="8"/>
      <c r="F6" s="8"/>
      <c r="G6" s="8"/>
      <c r="H6" s="8"/>
      <c r="I6" s="8"/>
      <c r="J6" s="8"/>
      <c r="K6" s="8"/>
      <c r="L6" s="102"/>
      <c r="M6" s="8"/>
    </row>
    <row r="7" spans="1:13" ht="15" thickTop="1" thickBot="1">
      <c r="A7" s="113"/>
      <c r="B7" s="174" t="s">
        <v>96</v>
      </c>
      <c r="C7" s="175"/>
      <c r="D7" s="175"/>
      <c r="E7" s="175"/>
      <c r="F7" s="175"/>
      <c r="G7" s="175"/>
      <c r="H7" s="175"/>
      <c r="I7" s="175"/>
      <c r="J7" s="175"/>
      <c r="K7" s="176"/>
      <c r="L7" s="102"/>
      <c r="M7" s="8"/>
    </row>
    <row r="8" spans="1:13" ht="14.25" customHeight="1" thickTop="1" thickBot="1">
      <c r="B8" s="177" t="s">
        <v>97</v>
      </c>
      <c r="C8" s="179" t="s">
        <v>98</v>
      </c>
      <c r="D8" s="180"/>
      <c r="E8" s="180"/>
      <c r="F8" s="180"/>
      <c r="G8" s="180"/>
      <c r="H8" s="180"/>
      <c r="I8" s="180"/>
      <c r="J8" s="180"/>
      <c r="K8" s="181"/>
      <c r="L8" s="102"/>
      <c r="M8" s="8"/>
    </row>
    <row r="9" spans="1:13" ht="48.75" customHeight="1" thickTop="1" thickBot="1">
      <c r="B9" s="178"/>
      <c r="C9" s="182" t="s">
        <v>99</v>
      </c>
      <c r="D9" s="183"/>
      <c r="E9" s="182" t="s">
        <v>100</v>
      </c>
      <c r="F9" s="183"/>
      <c r="G9" s="114" t="s">
        <v>101</v>
      </c>
      <c r="H9" s="114" t="s">
        <v>102</v>
      </c>
      <c r="I9" s="114" t="s">
        <v>103</v>
      </c>
      <c r="J9" s="114" t="s">
        <v>104</v>
      </c>
      <c r="K9" s="114" t="s">
        <v>105</v>
      </c>
      <c r="L9" s="102"/>
      <c r="M9" s="8"/>
    </row>
    <row r="10" spans="1:13" ht="36" customHeight="1" thickTop="1">
      <c r="B10" s="114"/>
      <c r="C10" s="114" t="s">
        <v>106</v>
      </c>
      <c r="D10" s="114" t="s">
        <v>107</v>
      </c>
      <c r="E10" s="114" t="s">
        <v>108</v>
      </c>
      <c r="F10" s="114" t="s">
        <v>109</v>
      </c>
      <c r="G10" s="114" t="s">
        <v>107</v>
      </c>
      <c r="H10" s="114" t="s">
        <v>107</v>
      </c>
      <c r="I10" s="114" t="s">
        <v>107</v>
      </c>
      <c r="J10" s="114" t="s">
        <v>107</v>
      </c>
      <c r="K10" s="114" t="s">
        <v>107</v>
      </c>
      <c r="L10" s="102"/>
      <c r="M10" s="8"/>
    </row>
    <row r="11" spans="1:13" ht="28.5" customHeight="1" thickBot="1">
      <c r="B11" s="112">
        <v>1</v>
      </c>
      <c r="C11" s="110">
        <f>'Forecast Budget Calculation'!Y254+'Forecast Budget Calculation'!Z254</f>
        <v>0</v>
      </c>
      <c r="D11" s="134">
        <f>'Forecast Budget Calculation'!R254+'Forecast Budget Calculation'!S254</f>
        <v>0</v>
      </c>
      <c r="E11" s="54"/>
      <c r="F11" s="134">
        <f>'Forecast Budget Calculation'!T254</f>
        <v>0</v>
      </c>
      <c r="G11" s="134">
        <f>'Forecast Budget Calculation'!U254</f>
        <v>0</v>
      </c>
      <c r="H11" s="134">
        <f>'Forecast Budget Calculation'!V254</f>
        <v>0</v>
      </c>
      <c r="I11" s="134">
        <f>'Forecast Budget Calculation'!W254</f>
        <v>0</v>
      </c>
      <c r="J11" s="134">
        <f>'Forecast Budget Calculation'!X254</f>
        <v>0</v>
      </c>
      <c r="K11" s="134">
        <f>(D11+F11+G11+H11+I11+J11)</f>
        <v>0</v>
      </c>
      <c r="L11" s="102"/>
      <c r="M11" s="8"/>
    </row>
    <row r="12" spans="1:13" ht="28.5" customHeight="1" thickTop="1" thickBot="1">
      <c r="B12" s="112">
        <v>2</v>
      </c>
      <c r="C12" s="110">
        <f>'Forecast Budget Calculation'!Y255+'Forecast Budget Calculation'!Z255</f>
        <v>0</v>
      </c>
      <c r="D12" s="134">
        <f>'Forecast Budget Calculation'!R255+'Forecast Budget Calculation'!S255</f>
        <v>0</v>
      </c>
      <c r="E12" s="54"/>
      <c r="F12" s="134">
        <f>'Forecast Budget Calculation'!T255</f>
        <v>0</v>
      </c>
      <c r="G12" s="134">
        <f>'Forecast Budget Calculation'!U255</f>
        <v>0</v>
      </c>
      <c r="H12" s="134">
        <f>'Forecast Budget Calculation'!V255</f>
        <v>0</v>
      </c>
      <c r="I12" s="134">
        <f>'Forecast Budget Calculation'!W255</f>
        <v>0</v>
      </c>
      <c r="J12" s="134">
        <f>'Forecast Budget Calculation'!X255</f>
        <v>0</v>
      </c>
      <c r="K12" s="134">
        <f t="shared" ref="K12:K25" si="0">(D12+F12+G12+H12+I12+J12)</f>
        <v>0</v>
      </c>
      <c r="L12" s="102"/>
      <c r="M12" s="8"/>
    </row>
    <row r="13" spans="1:13" ht="28.5" customHeight="1" thickTop="1" thickBot="1">
      <c r="B13" s="112">
        <v>3</v>
      </c>
      <c r="C13" s="110">
        <f>'Forecast Budget Calculation'!Y256+'Forecast Budget Calculation'!Z256</f>
        <v>0</v>
      </c>
      <c r="D13" s="134">
        <f>'Forecast Budget Calculation'!R256+'Forecast Budget Calculation'!S256</f>
        <v>0</v>
      </c>
      <c r="E13" s="54"/>
      <c r="F13" s="134">
        <f>'Forecast Budget Calculation'!T256</f>
        <v>0</v>
      </c>
      <c r="G13" s="134">
        <f>'Forecast Budget Calculation'!U256</f>
        <v>0</v>
      </c>
      <c r="H13" s="134">
        <f>'Forecast Budget Calculation'!V256</f>
        <v>0</v>
      </c>
      <c r="I13" s="134">
        <f>'Forecast Budget Calculation'!W256</f>
        <v>0</v>
      </c>
      <c r="J13" s="134">
        <f>'Forecast Budget Calculation'!X256</f>
        <v>0</v>
      </c>
      <c r="K13" s="134">
        <f t="shared" si="0"/>
        <v>0</v>
      </c>
      <c r="L13" s="102"/>
      <c r="M13" s="8"/>
    </row>
    <row r="14" spans="1:13" ht="28.5" customHeight="1" thickTop="1" thickBot="1">
      <c r="B14" s="112">
        <v>4</v>
      </c>
      <c r="C14" s="110">
        <f>'Forecast Budget Calculation'!Y257+'Forecast Budget Calculation'!Z257</f>
        <v>0</v>
      </c>
      <c r="D14" s="134">
        <f>'Forecast Budget Calculation'!R257+'Forecast Budget Calculation'!S257</f>
        <v>0</v>
      </c>
      <c r="E14" s="54"/>
      <c r="F14" s="134">
        <f>'Forecast Budget Calculation'!T257</f>
        <v>0</v>
      </c>
      <c r="G14" s="134">
        <f>'Forecast Budget Calculation'!U257</f>
        <v>0</v>
      </c>
      <c r="H14" s="134">
        <f>'Forecast Budget Calculation'!V257</f>
        <v>0</v>
      </c>
      <c r="I14" s="134">
        <f>'Forecast Budget Calculation'!W257</f>
        <v>0</v>
      </c>
      <c r="J14" s="134">
        <f>'Forecast Budget Calculation'!X257</f>
        <v>0</v>
      </c>
      <c r="K14" s="134">
        <f t="shared" si="0"/>
        <v>0</v>
      </c>
      <c r="L14" s="102"/>
      <c r="M14" s="8"/>
    </row>
    <row r="15" spans="1:13" ht="28.5" customHeight="1" thickTop="1" thickBot="1">
      <c r="B15" s="112">
        <v>5</v>
      </c>
      <c r="C15" s="110">
        <f>'Forecast Budget Calculation'!Y258+'Forecast Budget Calculation'!Z258</f>
        <v>0</v>
      </c>
      <c r="D15" s="134">
        <f>'Forecast Budget Calculation'!R258+'Forecast Budget Calculation'!S258</f>
        <v>0</v>
      </c>
      <c r="E15" s="54"/>
      <c r="F15" s="134">
        <f>'Forecast Budget Calculation'!T258</f>
        <v>0</v>
      </c>
      <c r="G15" s="134">
        <f>'Forecast Budget Calculation'!U258</f>
        <v>0</v>
      </c>
      <c r="H15" s="134">
        <f>'Forecast Budget Calculation'!V258</f>
        <v>0</v>
      </c>
      <c r="I15" s="134">
        <f>'Forecast Budget Calculation'!W258</f>
        <v>0</v>
      </c>
      <c r="J15" s="134">
        <f>'Forecast Budget Calculation'!X258</f>
        <v>0</v>
      </c>
      <c r="K15" s="134">
        <f t="shared" si="0"/>
        <v>0</v>
      </c>
      <c r="L15" s="102"/>
      <c r="M15" s="8"/>
    </row>
    <row r="16" spans="1:13" ht="28.5" customHeight="1" thickTop="1" thickBot="1">
      <c r="B16" s="112">
        <v>6</v>
      </c>
      <c r="C16" s="110">
        <f>'Forecast Budget Calculation'!Y259+'Forecast Budget Calculation'!Z259</f>
        <v>0</v>
      </c>
      <c r="D16" s="134">
        <f>'Forecast Budget Calculation'!R259+'Forecast Budget Calculation'!S259</f>
        <v>0</v>
      </c>
      <c r="E16" s="54"/>
      <c r="F16" s="134">
        <f>'Forecast Budget Calculation'!T259</f>
        <v>0</v>
      </c>
      <c r="G16" s="134">
        <f>'Forecast Budget Calculation'!U259</f>
        <v>0</v>
      </c>
      <c r="H16" s="134">
        <f>'Forecast Budget Calculation'!V259</f>
        <v>0</v>
      </c>
      <c r="I16" s="134">
        <f>'Forecast Budget Calculation'!W259</f>
        <v>0</v>
      </c>
      <c r="J16" s="134">
        <f>'Forecast Budget Calculation'!X259</f>
        <v>0</v>
      </c>
      <c r="K16" s="134">
        <f t="shared" si="0"/>
        <v>0</v>
      </c>
      <c r="L16" s="102"/>
      <c r="M16" s="8"/>
    </row>
    <row r="17" spans="2:14" ht="28.5" customHeight="1" thickTop="1" thickBot="1">
      <c r="B17" s="112">
        <v>7</v>
      </c>
      <c r="C17" s="110">
        <f>'Forecast Budget Calculation'!Y260+'Forecast Budget Calculation'!Z260</f>
        <v>0</v>
      </c>
      <c r="D17" s="134">
        <f>'Forecast Budget Calculation'!R260+'Forecast Budget Calculation'!S260</f>
        <v>0</v>
      </c>
      <c r="E17" s="54"/>
      <c r="F17" s="134">
        <f>'Forecast Budget Calculation'!T260</f>
        <v>0</v>
      </c>
      <c r="G17" s="134">
        <f>'Forecast Budget Calculation'!U260</f>
        <v>0</v>
      </c>
      <c r="H17" s="134">
        <f>'Forecast Budget Calculation'!V260</f>
        <v>0</v>
      </c>
      <c r="I17" s="134">
        <f>'Forecast Budget Calculation'!W260</f>
        <v>0</v>
      </c>
      <c r="J17" s="134">
        <f>'Forecast Budget Calculation'!X260</f>
        <v>0</v>
      </c>
      <c r="K17" s="134">
        <f t="shared" si="0"/>
        <v>0</v>
      </c>
      <c r="L17" s="102"/>
      <c r="M17" s="8"/>
      <c r="N17" s="8"/>
    </row>
    <row r="18" spans="2:14" ht="28.5" customHeight="1" thickTop="1" thickBot="1">
      <c r="B18" s="112">
        <v>8</v>
      </c>
      <c r="C18" s="110">
        <f>'Forecast Budget Calculation'!Y261+'Forecast Budget Calculation'!Z261</f>
        <v>0</v>
      </c>
      <c r="D18" s="134">
        <f>'Forecast Budget Calculation'!R261+'Forecast Budget Calculation'!S261</f>
        <v>0</v>
      </c>
      <c r="E18" s="54"/>
      <c r="F18" s="134">
        <f>'Forecast Budget Calculation'!T261</f>
        <v>0</v>
      </c>
      <c r="G18" s="134">
        <f>'Forecast Budget Calculation'!U261</f>
        <v>0</v>
      </c>
      <c r="H18" s="134">
        <f>'Forecast Budget Calculation'!V261</f>
        <v>0</v>
      </c>
      <c r="I18" s="134">
        <f>'Forecast Budget Calculation'!W261</f>
        <v>0</v>
      </c>
      <c r="J18" s="134">
        <f>'Forecast Budget Calculation'!X261</f>
        <v>0</v>
      </c>
      <c r="K18" s="134">
        <f t="shared" si="0"/>
        <v>0</v>
      </c>
      <c r="L18" s="102"/>
      <c r="M18" s="8"/>
      <c r="N18" s="8"/>
    </row>
    <row r="19" spans="2:14" ht="28.5" customHeight="1" thickTop="1" thickBot="1">
      <c r="B19" s="112">
        <v>9</v>
      </c>
      <c r="C19" s="110">
        <f>'Forecast Budget Calculation'!Y262+'Forecast Budget Calculation'!Z262</f>
        <v>0</v>
      </c>
      <c r="D19" s="134">
        <f>'Forecast Budget Calculation'!R262+'Forecast Budget Calculation'!S262</f>
        <v>0</v>
      </c>
      <c r="E19" s="54"/>
      <c r="F19" s="134">
        <f>'Forecast Budget Calculation'!T262</f>
        <v>0</v>
      </c>
      <c r="G19" s="134">
        <f>'Forecast Budget Calculation'!U262</f>
        <v>0</v>
      </c>
      <c r="H19" s="134">
        <f>'Forecast Budget Calculation'!V262</f>
        <v>0</v>
      </c>
      <c r="I19" s="134">
        <f>'Forecast Budget Calculation'!W262</f>
        <v>0</v>
      </c>
      <c r="J19" s="134">
        <f>'Forecast Budget Calculation'!X262</f>
        <v>0</v>
      </c>
      <c r="K19" s="134">
        <f t="shared" si="0"/>
        <v>0</v>
      </c>
      <c r="L19" s="102"/>
      <c r="M19" s="8"/>
      <c r="N19" s="8"/>
    </row>
    <row r="20" spans="2:14" ht="28.5" customHeight="1" thickTop="1" thickBot="1">
      <c r="B20" s="112">
        <v>10</v>
      </c>
      <c r="C20" s="110">
        <f>'Forecast Budget Calculation'!Y263+'Forecast Budget Calculation'!Z263</f>
        <v>0</v>
      </c>
      <c r="D20" s="134">
        <f>'Forecast Budget Calculation'!R263+'Forecast Budget Calculation'!S263</f>
        <v>0</v>
      </c>
      <c r="E20" s="54"/>
      <c r="F20" s="134">
        <f>'Forecast Budget Calculation'!T263</f>
        <v>0</v>
      </c>
      <c r="G20" s="134">
        <f>'Forecast Budget Calculation'!U263</f>
        <v>0</v>
      </c>
      <c r="H20" s="134">
        <f>'Forecast Budget Calculation'!V263</f>
        <v>0</v>
      </c>
      <c r="I20" s="134">
        <f>'Forecast Budget Calculation'!W263</f>
        <v>0</v>
      </c>
      <c r="J20" s="134">
        <f>'Forecast Budget Calculation'!X263</f>
        <v>0</v>
      </c>
      <c r="K20" s="134">
        <f t="shared" si="0"/>
        <v>0</v>
      </c>
      <c r="L20" s="102"/>
      <c r="M20" s="8"/>
      <c r="N20" s="104"/>
    </row>
    <row r="21" spans="2:14" ht="28.5" customHeight="1" thickTop="1" thickBot="1">
      <c r="B21" s="112">
        <v>11</v>
      </c>
      <c r="C21" s="110">
        <f>'Forecast Budget Calculation'!Y264+'Forecast Budget Calculation'!Z264</f>
        <v>0</v>
      </c>
      <c r="D21" s="134">
        <f>'Forecast Budget Calculation'!R264+'Forecast Budget Calculation'!S264</f>
        <v>0</v>
      </c>
      <c r="E21" s="54"/>
      <c r="F21" s="134">
        <f>'Forecast Budget Calculation'!T264</f>
        <v>0</v>
      </c>
      <c r="G21" s="134">
        <f>'Forecast Budget Calculation'!U264</f>
        <v>0</v>
      </c>
      <c r="H21" s="134">
        <f>'Forecast Budget Calculation'!V264</f>
        <v>0</v>
      </c>
      <c r="I21" s="134">
        <f>'Forecast Budget Calculation'!W264</f>
        <v>0</v>
      </c>
      <c r="J21" s="134">
        <f>'Forecast Budget Calculation'!X264</f>
        <v>0</v>
      </c>
      <c r="K21" s="134">
        <f t="shared" si="0"/>
        <v>0</v>
      </c>
      <c r="L21" s="102"/>
      <c r="M21" s="8"/>
      <c r="N21" s="104"/>
    </row>
    <row r="22" spans="2:14" ht="28.5" customHeight="1" thickTop="1" thickBot="1">
      <c r="B22" s="112">
        <v>12</v>
      </c>
      <c r="C22" s="110">
        <f>'Forecast Budget Calculation'!Y265+'Forecast Budget Calculation'!Z265</f>
        <v>0</v>
      </c>
      <c r="D22" s="134">
        <f>'Forecast Budget Calculation'!R265+'Forecast Budget Calculation'!S265</f>
        <v>0</v>
      </c>
      <c r="E22" s="54"/>
      <c r="F22" s="134">
        <f>'Forecast Budget Calculation'!T265</f>
        <v>0</v>
      </c>
      <c r="G22" s="134">
        <f>'Forecast Budget Calculation'!U265</f>
        <v>0</v>
      </c>
      <c r="H22" s="134">
        <f>'Forecast Budget Calculation'!V265</f>
        <v>0</v>
      </c>
      <c r="I22" s="134">
        <f>'Forecast Budget Calculation'!W265</f>
        <v>0</v>
      </c>
      <c r="J22" s="134">
        <f>'Forecast Budget Calculation'!X265</f>
        <v>0</v>
      </c>
      <c r="K22" s="134">
        <f t="shared" si="0"/>
        <v>0</v>
      </c>
      <c r="L22" s="102"/>
      <c r="M22" s="8"/>
      <c r="N22" s="104"/>
    </row>
    <row r="23" spans="2:14" ht="28.5" customHeight="1" thickTop="1" thickBot="1">
      <c r="B23" s="112">
        <v>13</v>
      </c>
      <c r="C23" s="110">
        <f>'Forecast Budget Calculation'!Y266+'Forecast Budget Calculation'!Z266</f>
        <v>0</v>
      </c>
      <c r="D23" s="134">
        <f>'Forecast Budget Calculation'!R266+'Forecast Budget Calculation'!S266</f>
        <v>0</v>
      </c>
      <c r="E23" s="54"/>
      <c r="F23" s="134">
        <f>'Forecast Budget Calculation'!T266</f>
        <v>0</v>
      </c>
      <c r="G23" s="134">
        <f>'Forecast Budget Calculation'!U266</f>
        <v>0</v>
      </c>
      <c r="H23" s="134">
        <f>'Forecast Budget Calculation'!V266</f>
        <v>0</v>
      </c>
      <c r="I23" s="134">
        <f>'Forecast Budget Calculation'!W266</f>
        <v>0</v>
      </c>
      <c r="J23" s="134">
        <f>'Forecast Budget Calculation'!X266</f>
        <v>0</v>
      </c>
      <c r="K23" s="134">
        <f t="shared" si="0"/>
        <v>0</v>
      </c>
      <c r="L23" s="102"/>
      <c r="M23" s="8"/>
      <c r="N23" s="104"/>
    </row>
    <row r="24" spans="2:14" ht="28.5" customHeight="1" thickTop="1" thickBot="1">
      <c r="B24" s="112">
        <v>14</v>
      </c>
      <c r="C24" s="110">
        <f>'Forecast Budget Calculation'!Y267+'Forecast Budget Calculation'!Z267</f>
        <v>0</v>
      </c>
      <c r="D24" s="134">
        <f>'Forecast Budget Calculation'!R267+'Forecast Budget Calculation'!S267</f>
        <v>0</v>
      </c>
      <c r="E24" s="54"/>
      <c r="F24" s="134">
        <f>'Forecast Budget Calculation'!T267</f>
        <v>0</v>
      </c>
      <c r="G24" s="134">
        <f>'Forecast Budget Calculation'!U267</f>
        <v>0</v>
      </c>
      <c r="H24" s="134">
        <f>'Forecast Budget Calculation'!V267</f>
        <v>0</v>
      </c>
      <c r="I24" s="134">
        <f>'Forecast Budget Calculation'!W267</f>
        <v>0</v>
      </c>
      <c r="J24" s="134">
        <f>'Forecast Budget Calculation'!X267</f>
        <v>0</v>
      </c>
      <c r="K24" s="134">
        <f t="shared" si="0"/>
        <v>0</v>
      </c>
      <c r="L24" s="102"/>
      <c r="M24" s="8"/>
      <c r="N24" s="104"/>
    </row>
    <row r="25" spans="2:14" ht="28.5" customHeight="1" thickTop="1" thickBot="1">
      <c r="B25" s="112">
        <v>15</v>
      </c>
      <c r="C25" s="110">
        <f>'Forecast Budget Calculation'!Y268+'Forecast Budget Calculation'!Z268</f>
        <v>0</v>
      </c>
      <c r="D25" s="134">
        <f>'Forecast Budget Calculation'!R268+'Forecast Budget Calculation'!S268</f>
        <v>0</v>
      </c>
      <c r="E25" s="54"/>
      <c r="F25" s="134">
        <f>'Forecast Budget Calculation'!T268</f>
        <v>0</v>
      </c>
      <c r="G25" s="134">
        <f>'Forecast Budget Calculation'!U268</f>
        <v>0</v>
      </c>
      <c r="H25" s="134">
        <f>'Forecast Budget Calculation'!V268</f>
        <v>0</v>
      </c>
      <c r="I25" s="134">
        <f>'Forecast Budget Calculation'!W268</f>
        <v>0</v>
      </c>
      <c r="J25" s="134">
        <f>'Forecast Budget Calculation'!X268</f>
        <v>0</v>
      </c>
      <c r="K25" s="134">
        <f t="shared" si="0"/>
        <v>0</v>
      </c>
      <c r="L25" s="111" t="s">
        <v>110</v>
      </c>
      <c r="M25" s="8"/>
      <c r="N25" s="8"/>
    </row>
    <row r="26" spans="2:14" ht="28.5" customHeight="1" thickTop="1" thickBot="1">
      <c r="B26" s="109" t="s">
        <v>111</v>
      </c>
      <c r="C26" s="107">
        <f>SUM(C11:C25)</f>
        <v>0</v>
      </c>
      <c r="D26" s="135">
        <f t="shared" ref="D26:K26" si="1">SUM(D11:D25)</f>
        <v>0</v>
      </c>
      <c r="E26" s="55">
        <f>SUM(E11:E25)</f>
        <v>0</v>
      </c>
      <c r="F26" s="135">
        <f t="shared" si="1"/>
        <v>0</v>
      </c>
      <c r="G26" s="135">
        <f t="shared" si="1"/>
        <v>0</v>
      </c>
      <c r="H26" s="135">
        <f t="shared" si="1"/>
        <v>0</v>
      </c>
      <c r="I26" s="135">
        <f t="shared" si="1"/>
        <v>0</v>
      </c>
      <c r="J26" s="135">
        <f t="shared" si="1"/>
        <v>0</v>
      </c>
      <c r="K26" s="135">
        <f t="shared" si="1"/>
        <v>0</v>
      </c>
      <c r="L26" s="108">
        <f>'Budget form'!F4</f>
        <v>0</v>
      </c>
      <c r="M26" s="8"/>
      <c r="N26" s="8"/>
    </row>
    <row r="27" spans="2:14" ht="14.45" thickTop="1">
      <c r="B27" s="8"/>
      <c r="C27" s="8"/>
      <c r="D27" s="8"/>
      <c r="E27" s="8"/>
      <c r="F27" s="8"/>
      <c r="G27" s="8"/>
      <c r="H27" s="8"/>
      <c r="I27" s="8"/>
      <c r="J27" s="8"/>
      <c r="K27" s="8"/>
      <c r="L27" s="102"/>
      <c r="M27" s="8" t="s">
        <v>112</v>
      </c>
      <c r="N27" s="8"/>
    </row>
    <row r="29" spans="2:14">
      <c r="B29" s="8"/>
      <c r="C29" s="8"/>
      <c r="D29" s="8"/>
      <c r="E29" s="8"/>
      <c r="F29" s="8"/>
      <c r="G29" s="8"/>
      <c r="H29" s="8"/>
      <c r="I29" s="8"/>
      <c r="J29" s="98"/>
      <c r="K29" s="98"/>
      <c r="L29" s="102"/>
      <c r="M29" s="8"/>
      <c r="N29" s="8"/>
    </row>
    <row r="30" spans="2:14" ht="14.25" customHeight="1">
      <c r="B30" s="8"/>
      <c r="C30" s="8"/>
      <c r="D30" s="8"/>
      <c r="E30" s="8"/>
      <c r="F30" s="8"/>
      <c r="G30" s="8"/>
      <c r="H30" s="8"/>
      <c r="I30" s="8"/>
      <c r="J30" s="104"/>
      <c r="K30" s="104"/>
      <c r="L30" s="102"/>
      <c r="M30" s="8"/>
      <c r="N30" s="8"/>
    </row>
    <row r="31" spans="2:14" ht="48.75" customHeight="1">
      <c r="B31" s="8"/>
      <c r="C31" s="8"/>
      <c r="D31" s="8"/>
      <c r="E31" s="8"/>
      <c r="F31" s="8"/>
      <c r="G31" s="8"/>
      <c r="H31" s="8"/>
      <c r="I31" s="8"/>
      <c r="J31" s="8"/>
      <c r="K31" s="8"/>
      <c r="L31" s="102"/>
      <c r="M31" s="8"/>
      <c r="N31" s="8"/>
    </row>
    <row r="32" spans="2:14" ht="28.5" customHeight="1">
      <c r="B32" s="8"/>
      <c r="C32" s="8"/>
      <c r="D32" s="8"/>
      <c r="E32" s="8"/>
      <c r="F32" s="8"/>
      <c r="G32" s="8"/>
      <c r="H32" s="8"/>
      <c r="I32" s="8"/>
      <c r="J32" s="8"/>
      <c r="K32" s="8"/>
      <c r="L32" s="102"/>
      <c r="M32" s="8"/>
      <c r="N32" s="8"/>
    </row>
    <row r="33" spans="12:12" ht="28.5" customHeight="1">
      <c r="L33" s="102"/>
    </row>
    <row r="34" spans="12:12" ht="28.5" customHeight="1">
      <c r="L34" s="102"/>
    </row>
    <row r="35" spans="12:12" ht="28.5" customHeight="1">
      <c r="L35" s="102"/>
    </row>
    <row r="36" spans="12:12" ht="28.5" customHeight="1">
      <c r="L36" s="102"/>
    </row>
    <row r="37" spans="12:12" ht="28.5" customHeight="1">
      <c r="L37" s="102"/>
    </row>
    <row r="38" spans="12:12" ht="28.5" customHeight="1">
      <c r="L38" s="102"/>
    </row>
    <row r="39" spans="12:12" ht="28.5" customHeight="1">
      <c r="L39" s="102"/>
    </row>
    <row r="40" spans="12:12" ht="28.5" customHeight="1">
      <c r="L40" s="102"/>
    </row>
    <row r="41" spans="12:12" ht="28.5" customHeight="1">
      <c r="L41" s="102"/>
    </row>
    <row r="42" spans="12:12" ht="28.5" customHeight="1">
      <c r="L42" s="102"/>
    </row>
    <row r="43" spans="12:12">
      <c r="L43" s="102"/>
    </row>
    <row r="46" spans="12:12" ht="14.25" customHeight="1">
      <c r="L46" s="102"/>
    </row>
    <row r="47" spans="12:12" ht="48.75" customHeight="1">
      <c r="L47" s="102"/>
    </row>
    <row r="48" spans="12:12" ht="28.5" customHeight="1">
      <c r="L48" s="102"/>
    </row>
    <row r="49" spans="12:12" ht="28.5" customHeight="1">
      <c r="L49" s="102"/>
    </row>
    <row r="50" spans="12:12" ht="28.5" customHeight="1">
      <c r="L50" s="102"/>
    </row>
    <row r="51" spans="12:12" ht="28.5" customHeight="1">
      <c r="L51" s="102"/>
    </row>
    <row r="52" spans="12:12" ht="28.5" customHeight="1">
      <c r="L52" s="102"/>
    </row>
    <row r="53" spans="12:12" ht="28.5" customHeight="1">
      <c r="L53" s="102"/>
    </row>
    <row r="54" spans="12:12" ht="28.5" customHeight="1">
      <c r="L54" s="102"/>
    </row>
    <row r="55" spans="12:12" ht="28.5" customHeight="1">
      <c r="L55" s="102"/>
    </row>
    <row r="56" spans="12:12" ht="28.5" customHeight="1">
      <c r="L56" s="102"/>
    </row>
    <row r="57" spans="12:12" ht="28.5" customHeight="1">
      <c r="L57" s="102"/>
    </row>
    <row r="58" spans="12:12" ht="28.5" customHeight="1">
      <c r="L58" s="102"/>
    </row>
    <row r="59" spans="12:12">
      <c r="L59" s="102"/>
    </row>
    <row r="62" spans="12:12" ht="14.25" customHeight="1">
      <c r="L62" s="102"/>
    </row>
    <row r="63" spans="12:12" ht="48.75" customHeight="1">
      <c r="L63" s="102"/>
    </row>
    <row r="64" spans="12:12" ht="28.5" customHeight="1">
      <c r="L64" s="102"/>
    </row>
    <row r="65" spans="12:12" ht="28.5" customHeight="1">
      <c r="L65" s="102"/>
    </row>
    <row r="66" spans="12:12" ht="28.5" customHeight="1">
      <c r="L66" s="102"/>
    </row>
    <row r="67" spans="12:12" ht="28.5" customHeight="1">
      <c r="L67" s="102"/>
    </row>
    <row r="68" spans="12:12" ht="28.5" customHeight="1">
      <c r="L68" s="102"/>
    </row>
    <row r="69" spans="12:12" ht="28.5" customHeight="1">
      <c r="L69" s="102"/>
    </row>
    <row r="70" spans="12:12" ht="28.5" customHeight="1">
      <c r="L70" s="102"/>
    </row>
    <row r="71" spans="12:12" ht="28.5" customHeight="1">
      <c r="L71" s="102"/>
    </row>
    <row r="72" spans="12:12" ht="28.5" customHeight="1">
      <c r="L72" s="102"/>
    </row>
    <row r="73" spans="12:12" ht="28.5" customHeight="1">
      <c r="L73" s="102"/>
    </row>
    <row r="74" spans="12:12" ht="28.5" customHeight="1">
      <c r="L74" s="102"/>
    </row>
    <row r="75" spans="12:12">
      <c r="L75" s="102"/>
    </row>
    <row r="78" spans="12:12" ht="14.25" customHeight="1">
      <c r="L78" s="102"/>
    </row>
    <row r="79" spans="12:12" ht="48.75" customHeight="1">
      <c r="L79" s="102"/>
    </row>
    <row r="80" spans="12:12" ht="28.5" customHeight="1">
      <c r="L80" s="102"/>
    </row>
    <row r="81" spans="12:12" ht="28.5" customHeight="1">
      <c r="L81" s="102"/>
    </row>
    <row r="82" spans="12:12" ht="28.5" customHeight="1">
      <c r="L82" s="102"/>
    </row>
    <row r="83" spans="12:12" ht="28.5" customHeight="1">
      <c r="L83" s="102"/>
    </row>
    <row r="84" spans="12:12" ht="28.5" customHeight="1">
      <c r="L84" s="102"/>
    </row>
    <row r="85" spans="12:12" ht="28.5" customHeight="1">
      <c r="L85" s="102"/>
    </row>
    <row r="86" spans="12:12" ht="28.5" customHeight="1">
      <c r="L86" s="102"/>
    </row>
    <row r="87" spans="12:12" ht="28.5" customHeight="1">
      <c r="L87" s="102"/>
    </row>
    <row r="88" spans="12:12" ht="28.5" customHeight="1">
      <c r="L88" s="102"/>
    </row>
    <row r="89" spans="12:12" ht="28.5" customHeight="1">
      <c r="L89" s="102"/>
    </row>
    <row r="90" spans="12:12" ht="28.5" customHeight="1">
      <c r="L90" s="102" t="s">
        <v>112</v>
      </c>
    </row>
    <row r="91" spans="12:12">
      <c r="L91" s="102"/>
    </row>
    <row r="94" spans="12:12" ht="14.25" customHeight="1">
      <c r="L94" s="102"/>
    </row>
    <row r="95" spans="12:12" ht="48.75" customHeight="1">
      <c r="L95" s="102"/>
    </row>
    <row r="96" spans="12:12" ht="28.5" customHeight="1">
      <c r="L96" s="102"/>
    </row>
    <row r="97" spans="12:17" ht="28.5" customHeight="1">
      <c r="L97" s="102"/>
      <c r="M97" s="8"/>
      <c r="N97" s="8"/>
      <c r="O97" s="8"/>
      <c r="P97" s="8"/>
      <c r="Q97" s="8"/>
    </row>
    <row r="98" spans="12:17" ht="28.5" customHeight="1">
      <c r="L98" s="102"/>
      <c r="M98" s="8"/>
      <c r="N98" s="8"/>
      <c r="O98" s="8"/>
      <c r="P98" s="8"/>
      <c r="Q98" s="8"/>
    </row>
    <row r="99" spans="12:17" ht="28.5" customHeight="1">
      <c r="L99" s="102"/>
      <c r="M99" s="8"/>
      <c r="N99" s="8"/>
      <c r="O99" s="8"/>
      <c r="P99" s="8"/>
      <c r="Q99" s="8"/>
    </row>
    <row r="100" spans="12:17" ht="28.5" customHeight="1">
      <c r="L100" s="102"/>
      <c r="M100" s="8"/>
      <c r="N100" s="8"/>
      <c r="O100" s="8"/>
      <c r="P100" s="8"/>
      <c r="Q100" s="8"/>
    </row>
    <row r="101" spans="12:17" ht="28.5" customHeight="1">
      <c r="L101" s="102"/>
      <c r="M101" s="8"/>
      <c r="N101" s="8"/>
      <c r="O101" s="8"/>
      <c r="P101" s="8"/>
      <c r="Q101" s="8"/>
    </row>
    <row r="102" spans="12:17" ht="28.5" customHeight="1">
      <c r="L102" s="102"/>
      <c r="M102" s="8"/>
      <c r="N102" s="8"/>
      <c r="O102" s="8"/>
      <c r="P102" s="8"/>
      <c r="Q102" s="8"/>
    </row>
    <row r="103" spans="12:17" ht="28.5" customHeight="1">
      <c r="L103" s="102"/>
      <c r="M103" s="8"/>
      <c r="N103" s="8"/>
      <c r="O103" s="8"/>
      <c r="P103" s="8"/>
      <c r="Q103" s="8"/>
    </row>
    <row r="104" spans="12:17" ht="28.5" customHeight="1">
      <c r="L104" s="102"/>
      <c r="M104" s="8"/>
      <c r="N104" s="8"/>
      <c r="O104" s="8"/>
      <c r="P104" s="8"/>
      <c r="Q104" s="8"/>
    </row>
    <row r="105" spans="12:17" ht="28.5" customHeight="1">
      <c r="L105" s="102"/>
      <c r="M105" s="8"/>
      <c r="N105" s="8"/>
      <c r="O105" s="8"/>
      <c r="P105" s="8"/>
      <c r="Q105" s="8"/>
    </row>
    <row r="106" spans="12:17">
      <c r="L106" s="102"/>
      <c r="M106" s="8"/>
      <c r="N106" s="8"/>
      <c r="O106" s="104"/>
      <c r="P106" s="104"/>
      <c r="Q106" s="8"/>
    </row>
    <row r="107" spans="12:17">
      <c r="L107" s="105"/>
      <c r="M107" s="8"/>
      <c r="N107" s="8"/>
      <c r="O107" s="8"/>
      <c r="P107" s="8"/>
      <c r="Q107" s="8"/>
    </row>
    <row r="108" spans="12:17">
      <c r="L108" s="106"/>
      <c r="M108" s="8"/>
      <c r="N108" s="8"/>
      <c r="O108" s="8"/>
      <c r="P108" s="8"/>
      <c r="Q108" s="8"/>
    </row>
  </sheetData>
  <sheetProtection algorithmName="SHA-512" hashValue="bed8wVuaFKlNO1iXhLKsXTDTXSKE3lPXDBB3gpHiTvpo4a5fh/b1l3G5ylz+yzYo5Kd/aG+SnTtPmC3YeIpBkQ==" saltValue="/D/dHTJPc+fCJb61C+pW5A==" spinCount="100000" sheet="1" objects="1" scenarios="1"/>
  <mergeCells count="5">
    <mergeCell ref="B7:K7"/>
    <mergeCell ref="B8:B9"/>
    <mergeCell ref="C8:K8"/>
    <mergeCell ref="C9:D9"/>
    <mergeCell ref="E9:F9"/>
  </mergeCells>
  <hyperlinks>
    <hyperlink ref="B5" r:id="rId1" xr:uid="{49079341-A16F-4DC8-A03E-715DFF1DEC78}"/>
    <hyperlink ref="B4" r:id="rId2" location="flight-calculator " xr:uid="{D20F5D7A-1E9F-48C1-B3B0-7553CDF1F4DB}"/>
  </hyperlinks>
  <pageMargins left="0.7" right="0.7" top="0.75" bottom="0.75" header="0.3" footer="0.3"/>
  <ignoredErrors>
    <ignoredError sqref="E2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85868-ADE1-4735-BAB1-E1C282642480}">
  <sheetPr codeName="Sheet7"/>
  <dimension ref="C2:K22"/>
  <sheetViews>
    <sheetView zoomScaleNormal="100" workbookViewId="0">
      <selection activeCell="M8" sqref="M8"/>
    </sheetView>
  </sheetViews>
  <sheetFormatPr defaultRowHeight="14.45"/>
  <cols>
    <col min="1" max="2" width="9.140625" customWidth="1"/>
    <col min="3" max="3" width="29.140625" style="10" customWidth="1"/>
    <col min="4" max="11" width="3.42578125" customWidth="1"/>
    <col min="12" max="12" width="8.7109375" customWidth="1"/>
    <col min="13" max="13" width="13.140625" customWidth="1"/>
    <col min="241" max="242" width="9.140625" customWidth="1"/>
    <col min="243" max="243" width="29.140625" customWidth="1"/>
    <col min="244" max="267" width="3.42578125" customWidth="1"/>
    <col min="269" max="269" width="13.140625" customWidth="1"/>
    <col min="497" max="498" width="9.140625" customWidth="1"/>
    <col min="499" max="499" width="29.140625" customWidth="1"/>
    <col min="500" max="523" width="3.42578125" customWidth="1"/>
    <col min="525" max="525" width="13.140625" customWidth="1"/>
    <col min="753" max="754" width="9.140625" customWidth="1"/>
    <col min="755" max="755" width="29.140625" customWidth="1"/>
    <col min="756" max="779" width="3.42578125" customWidth="1"/>
    <col min="781" max="781" width="13.140625" customWidth="1"/>
    <col min="1009" max="1010" width="9.140625" customWidth="1"/>
    <col min="1011" max="1011" width="29.140625" customWidth="1"/>
    <col min="1012" max="1035" width="3.42578125" customWidth="1"/>
    <col min="1037" max="1037" width="13.140625" customWidth="1"/>
    <col min="1265" max="1266" width="9.140625" customWidth="1"/>
    <col min="1267" max="1267" width="29.140625" customWidth="1"/>
    <col min="1268" max="1291" width="3.42578125" customWidth="1"/>
    <col min="1293" max="1293" width="13.140625" customWidth="1"/>
    <col min="1521" max="1522" width="9.140625" customWidth="1"/>
    <col min="1523" max="1523" width="29.140625" customWidth="1"/>
    <col min="1524" max="1547" width="3.42578125" customWidth="1"/>
    <col min="1549" max="1549" width="13.140625" customWidth="1"/>
    <col min="1777" max="1778" width="9.140625" customWidth="1"/>
    <col min="1779" max="1779" width="29.140625" customWidth="1"/>
    <col min="1780" max="1803" width="3.42578125" customWidth="1"/>
    <col min="1805" max="1805" width="13.140625" customWidth="1"/>
    <col min="2033" max="2034" width="9.140625" customWidth="1"/>
    <col min="2035" max="2035" width="29.140625" customWidth="1"/>
    <col min="2036" max="2059" width="3.42578125" customWidth="1"/>
    <col min="2061" max="2061" width="13.140625" customWidth="1"/>
    <col min="2289" max="2290" width="9.140625" customWidth="1"/>
    <col min="2291" max="2291" width="29.140625" customWidth="1"/>
    <col min="2292" max="2315" width="3.42578125" customWidth="1"/>
    <col min="2317" max="2317" width="13.140625" customWidth="1"/>
    <col min="2545" max="2546" width="9.140625" customWidth="1"/>
    <col min="2547" max="2547" width="29.140625" customWidth="1"/>
    <col min="2548" max="2571" width="3.42578125" customWidth="1"/>
    <col min="2573" max="2573" width="13.140625" customWidth="1"/>
    <col min="2801" max="2802" width="9.140625" customWidth="1"/>
    <col min="2803" max="2803" width="29.140625" customWidth="1"/>
    <col min="2804" max="2827" width="3.42578125" customWidth="1"/>
    <col min="2829" max="2829" width="13.140625" customWidth="1"/>
    <col min="3057" max="3058" width="9.140625" customWidth="1"/>
    <col min="3059" max="3059" width="29.140625" customWidth="1"/>
    <col min="3060" max="3083" width="3.42578125" customWidth="1"/>
    <col min="3085" max="3085" width="13.140625" customWidth="1"/>
    <col min="3313" max="3314" width="9.140625" customWidth="1"/>
    <col min="3315" max="3315" width="29.140625" customWidth="1"/>
    <col min="3316" max="3339" width="3.42578125" customWidth="1"/>
    <col min="3341" max="3341" width="13.140625" customWidth="1"/>
    <col min="3569" max="3570" width="9.140625" customWidth="1"/>
    <col min="3571" max="3571" width="29.140625" customWidth="1"/>
    <col min="3572" max="3595" width="3.42578125" customWidth="1"/>
    <col min="3597" max="3597" width="13.140625" customWidth="1"/>
    <col min="3825" max="3826" width="9.140625" customWidth="1"/>
    <col min="3827" max="3827" width="29.140625" customWidth="1"/>
    <col min="3828" max="3851" width="3.42578125" customWidth="1"/>
    <col min="3853" max="3853" width="13.140625" customWidth="1"/>
    <col min="4081" max="4082" width="9.140625" customWidth="1"/>
    <col min="4083" max="4083" width="29.140625" customWidth="1"/>
    <col min="4084" max="4107" width="3.42578125" customWidth="1"/>
    <col min="4109" max="4109" width="13.140625" customWidth="1"/>
    <col min="4337" max="4338" width="9.140625" customWidth="1"/>
    <col min="4339" max="4339" width="29.140625" customWidth="1"/>
    <col min="4340" max="4363" width="3.42578125" customWidth="1"/>
    <col min="4365" max="4365" width="13.140625" customWidth="1"/>
    <col min="4593" max="4594" width="9.140625" customWidth="1"/>
    <col min="4595" max="4595" width="29.140625" customWidth="1"/>
    <col min="4596" max="4619" width="3.42578125" customWidth="1"/>
    <col min="4621" max="4621" width="13.140625" customWidth="1"/>
    <col min="4849" max="4850" width="9.140625" customWidth="1"/>
    <col min="4851" max="4851" width="29.140625" customWidth="1"/>
    <col min="4852" max="4875" width="3.42578125" customWidth="1"/>
    <col min="4877" max="4877" width="13.140625" customWidth="1"/>
    <col min="5105" max="5106" width="9.140625" customWidth="1"/>
    <col min="5107" max="5107" width="29.140625" customWidth="1"/>
    <col min="5108" max="5131" width="3.42578125" customWidth="1"/>
    <col min="5133" max="5133" width="13.140625" customWidth="1"/>
    <col min="5361" max="5362" width="9.140625" customWidth="1"/>
    <col min="5363" max="5363" width="29.140625" customWidth="1"/>
    <col min="5364" max="5387" width="3.42578125" customWidth="1"/>
    <col min="5389" max="5389" width="13.140625" customWidth="1"/>
    <col min="5617" max="5618" width="9.140625" customWidth="1"/>
    <col min="5619" max="5619" width="29.140625" customWidth="1"/>
    <col min="5620" max="5643" width="3.42578125" customWidth="1"/>
    <col min="5645" max="5645" width="13.140625" customWidth="1"/>
    <col min="5873" max="5874" width="9.140625" customWidth="1"/>
    <col min="5875" max="5875" width="29.140625" customWidth="1"/>
    <col min="5876" max="5899" width="3.42578125" customWidth="1"/>
    <col min="5901" max="5901" width="13.140625" customWidth="1"/>
    <col min="6129" max="6130" width="9.140625" customWidth="1"/>
    <col min="6131" max="6131" width="29.140625" customWidth="1"/>
    <col min="6132" max="6155" width="3.42578125" customWidth="1"/>
    <col min="6157" max="6157" width="13.140625" customWidth="1"/>
    <col min="6385" max="6386" width="9.140625" customWidth="1"/>
    <col min="6387" max="6387" width="29.140625" customWidth="1"/>
    <col min="6388" max="6411" width="3.42578125" customWidth="1"/>
    <col min="6413" max="6413" width="13.140625" customWidth="1"/>
    <col min="6641" max="6642" width="9.140625" customWidth="1"/>
    <col min="6643" max="6643" width="29.140625" customWidth="1"/>
    <col min="6644" max="6667" width="3.42578125" customWidth="1"/>
    <col min="6669" max="6669" width="13.140625" customWidth="1"/>
    <col min="6897" max="6898" width="9.140625" customWidth="1"/>
    <col min="6899" max="6899" width="29.140625" customWidth="1"/>
    <col min="6900" max="6923" width="3.42578125" customWidth="1"/>
    <col min="6925" max="6925" width="13.140625" customWidth="1"/>
    <col min="7153" max="7154" width="9.140625" customWidth="1"/>
    <col min="7155" max="7155" width="29.140625" customWidth="1"/>
    <col min="7156" max="7179" width="3.42578125" customWidth="1"/>
    <col min="7181" max="7181" width="13.140625" customWidth="1"/>
    <col min="7409" max="7410" width="9.140625" customWidth="1"/>
    <col min="7411" max="7411" width="29.140625" customWidth="1"/>
    <col min="7412" max="7435" width="3.42578125" customWidth="1"/>
    <col min="7437" max="7437" width="13.140625" customWidth="1"/>
    <col min="7665" max="7666" width="9.140625" customWidth="1"/>
    <col min="7667" max="7667" width="29.140625" customWidth="1"/>
    <col min="7668" max="7691" width="3.42578125" customWidth="1"/>
    <col min="7693" max="7693" width="13.140625" customWidth="1"/>
    <col min="7921" max="7922" width="9.140625" customWidth="1"/>
    <col min="7923" max="7923" width="29.140625" customWidth="1"/>
    <col min="7924" max="7947" width="3.42578125" customWidth="1"/>
    <col min="7949" max="7949" width="13.140625" customWidth="1"/>
    <col min="8177" max="8178" width="9.140625" customWidth="1"/>
    <col min="8179" max="8179" width="29.140625" customWidth="1"/>
    <col min="8180" max="8203" width="3.42578125" customWidth="1"/>
    <col min="8205" max="8205" width="13.140625" customWidth="1"/>
    <col min="8433" max="8434" width="9.140625" customWidth="1"/>
    <col min="8435" max="8435" width="29.140625" customWidth="1"/>
    <col min="8436" max="8459" width="3.42578125" customWidth="1"/>
    <col min="8461" max="8461" width="13.140625" customWidth="1"/>
    <col min="8689" max="8690" width="9.140625" customWidth="1"/>
    <col min="8691" max="8691" width="29.140625" customWidth="1"/>
    <col min="8692" max="8715" width="3.42578125" customWidth="1"/>
    <col min="8717" max="8717" width="13.140625" customWidth="1"/>
    <col min="8945" max="8946" width="9.140625" customWidth="1"/>
    <col min="8947" max="8947" width="29.140625" customWidth="1"/>
    <col min="8948" max="8971" width="3.42578125" customWidth="1"/>
    <col min="8973" max="8973" width="13.140625" customWidth="1"/>
    <col min="9201" max="9202" width="9.140625" customWidth="1"/>
    <col min="9203" max="9203" width="29.140625" customWidth="1"/>
    <col min="9204" max="9227" width="3.42578125" customWidth="1"/>
    <col min="9229" max="9229" width="13.140625" customWidth="1"/>
    <col min="9457" max="9458" width="9.140625" customWidth="1"/>
    <col min="9459" max="9459" width="29.140625" customWidth="1"/>
    <col min="9460" max="9483" width="3.42578125" customWidth="1"/>
    <col min="9485" max="9485" width="13.140625" customWidth="1"/>
    <col min="9713" max="9714" width="9.140625" customWidth="1"/>
    <col min="9715" max="9715" width="29.140625" customWidth="1"/>
    <col min="9716" max="9739" width="3.42578125" customWidth="1"/>
    <col min="9741" max="9741" width="13.140625" customWidth="1"/>
    <col min="9969" max="9970" width="9.140625" customWidth="1"/>
    <col min="9971" max="9971" width="29.140625" customWidth="1"/>
    <col min="9972" max="9995" width="3.42578125" customWidth="1"/>
    <col min="9997" max="9997" width="13.140625" customWidth="1"/>
    <col min="10225" max="10226" width="9.140625" customWidth="1"/>
    <col min="10227" max="10227" width="29.140625" customWidth="1"/>
    <col min="10228" max="10251" width="3.42578125" customWidth="1"/>
    <col min="10253" max="10253" width="13.140625" customWidth="1"/>
    <col min="10481" max="10482" width="9.140625" customWidth="1"/>
    <col min="10483" max="10483" width="29.140625" customWidth="1"/>
    <col min="10484" max="10507" width="3.42578125" customWidth="1"/>
    <col min="10509" max="10509" width="13.140625" customWidth="1"/>
    <col min="10737" max="10738" width="9.140625" customWidth="1"/>
    <col min="10739" max="10739" width="29.140625" customWidth="1"/>
    <col min="10740" max="10763" width="3.42578125" customWidth="1"/>
    <col min="10765" max="10765" width="13.140625" customWidth="1"/>
    <col min="10993" max="10994" width="9.140625" customWidth="1"/>
    <col min="10995" max="10995" width="29.140625" customWidth="1"/>
    <col min="10996" max="11019" width="3.42578125" customWidth="1"/>
    <col min="11021" max="11021" width="13.140625" customWidth="1"/>
    <col min="11249" max="11250" width="9.140625" customWidth="1"/>
    <col min="11251" max="11251" width="29.140625" customWidth="1"/>
    <col min="11252" max="11275" width="3.42578125" customWidth="1"/>
    <col min="11277" max="11277" width="13.140625" customWidth="1"/>
    <col min="11505" max="11506" width="9.140625" customWidth="1"/>
    <col min="11507" max="11507" width="29.140625" customWidth="1"/>
    <col min="11508" max="11531" width="3.42578125" customWidth="1"/>
    <col min="11533" max="11533" width="13.140625" customWidth="1"/>
    <col min="11761" max="11762" width="9.140625" customWidth="1"/>
    <col min="11763" max="11763" width="29.140625" customWidth="1"/>
    <col min="11764" max="11787" width="3.42578125" customWidth="1"/>
    <col min="11789" max="11789" width="13.140625" customWidth="1"/>
    <col min="12017" max="12018" width="9.140625" customWidth="1"/>
    <col min="12019" max="12019" width="29.140625" customWidth="1"/>
    <col min="12020" max="12043" width="3.42578125" customWidth="1"/>
    <col min="12045" max="12045" width="13.140625" customWidth="1"/>
    <col min="12273" max="12274" width="9.140625" customWidth="1"/>
    <col min="12275" max="12275" width="29.140625" customWidth="1"/>
    <col min="12276" max="12299" width="3.42578125" customWidth="1"/>
    <col min="12301" max="12301" width="13.140625" customWidth="1"/>
    <col min="12529" max="12530" width="9.140625" customWidth="1"/>
    <col min="12531" max="12531" width="29.140625" customWidth="1"/>
    <col min="12532" max="12555" width="3.42578125" customWidth="1"/>
    <col min="12557" max="12557" width="13.140625" customWidth="1"/>
    <col min="12785" max="12786" width="9.140625" customWidth="1"/>
    <col min="12787" max="12787" width="29.140625" customWidth="1"/>
    <col min="12788" max="12811" width="3.42578125" customWidth="1"/>
    <col min="12813" max="12813" width="13.140625" customWidth="1"/>
    <col min="13041" max="13042" width="9.140625" customWidth="1"/>
    <col min="13043" max="13043" width="29.140625" customWidth="1"/>
    <col min="13044" max="13067" width="3.42578125" customWidth="1"/>
    <col min="13069" max="13069" width="13.140625" customWidth="1"/>
    <col min="13297" max="13298" width="9.140625" customWidth="1"/>
    <col min="13299" max="13299" width="29.140625" customWidth="1"/>
    <col min="13300" max="13323" width="3.42578125" customWidth="1"/>
    <col min="13325" max="13325" width="13.140625" customWidth="1"/>
    <col min="13553" max="13554" width="9.140625" customWidth="1"/>
    <col min="13555" max="13555" width="29.140625" customWidth="1"/>
    <col min="13556" max="13579" width="3.42578125" customWidth="1"/>
    <col min="13581" max="13581" width="13.140625" customWidth="1"/>
    <col min="13809" max="13810" width="9.140625" customWidth="1"/>
    <col min="13811" max="13811" width="29.140625" customWidth="1"/>
    <col min="13812" max="13835" width="3.42578125" customWidth="1"/>
    <col min="13837" max="13837" width="13.140625" customWidth="1"/>
    <col min="14065" max="14066" width="9.140625" customWidth="1"/>
    <col min="14067" max="14067" width="29.140625" customWidth="1"/>
    <col min="14068" max="14091" width="3.42578125" customWidth="1"/>
    <col min="14093" max="14093" width="13.140625" customWidth="1"/>
    <col min="14321" max="14322" width="9.140625" customWidth="1"/>
    <col min="14323" max="14323" width="29.140625" customWidth="1"/>
    <col min="14324" max="14347" width="3.42578125" customWidth="1"/>
    <col min="14349" max="14349" width="13.140625" customWidth="1"/>
    <col min="14577" max="14578" width="9.140625" customWidth="1"/>
    <col min="14579" max="14579" width="29.140625" customWidth="1"/>
    <col min="14580" max="14603" width="3.42578125" customWidth="1"/>
    <col min="14605" max="14605" width="13.140625" customWidth="1"/>
    <col min="14833" max="14834" width="9.140625" customWidth="1"/>
    <col min="14835" max="14835" width="29.140625" customWidth="1"/>
    <col min="14836" max="14859" width="3.42578125" customWidth="1"/>
    <col min="14861" max="14861" width="13.140625" customWidth="1"/>
    <col min="15089" max="15090" width="9.140625" customWidth="1"/>
    <col min="15091" max="15091" width="29.140625" customWidth="1"/>
    <col min="15092" max="15115" width="3.42578125" customWidth="1"/>
    <col min="15117" max="15117" width="13.140625" customWidth="1"/>
    <col min="15345" max="15346" width="9.140625" customWidth="1"/>
    <col min="15347" max="15347" width="29.140625" customWidth="1"/>
    <col min="15348" max="15371" width="3.42578125" customWidth="1"/>
    <col min="15373" max="15373" width="13.140625" customWidth="1"/>
    <col min="15601" max="15602" width="9.140625" customWidth="1"/>
    <col min="15603" max="15603" width="29.140625" customWidth="1"/>
    <col min="15604" max="15627" width="3.42578125" customWidth="1"/>
    <col min="15629" max="15629" width="13.140625" customWidth="1"/>
    <col min="15857" max="15858" width="9.140625" customWidth="1"/>
    <col min="15859" max="15859" width="29.140625" customWidth="1"/>
    <col min="15860" max="15883" width="3.42578125" customWidth="1"/>
    <col min="15885" max="15885" width="13.140625" customWidth="1"/>
    <col min="16113" max="16114" width="9.140625" customWidth="1"/>
    <col min="16115" max="16115" width="29.140625" customWidth="1"/>
    <col min="16116" max="16139" width="3.42578125" customWidth="1"/>
    <col min="16141" max="16141" width="13.140625" customWidth="1"/>
  </cols>
  <sheetData>
    <row r="2" spans="3:11">
      <c r="C2" s="42" t="s">
        <v>113</v>
      </c>
      <c r="D2" s="40" t="s">
        <v>114</v>
      </c>
    </row>
    <row r="3" spans="3:11" ht="15" thickBot="1">
      <c r="C3" s="42"/>
      <c r="E3" s="8"/>
    </row>
    <row r="4" spans="3:11" ht="32.1" customHeight="1" thickTop="1" thickBot="1">
      <c r="C4" s="184" t="s">
        <v>115</v>
      </c>
      <c r="D4" s="186" t="s">
        <v>116</v>
      </c>
      <c r="E4" s="187"/>
      <c r="F4" s="187"/>
      <c r="G4" s="187"/>
      <c r="H4" s="187"/>
      <c r="I4" s="187"/>
      <c r="J4" s="187"/>
      <c r="K4" s="188"/>
    </row>
    <row r="5" spans="3:11" ht="15.6" thickTop="1" thickBot="1">
      <c r="C5" s="185"/>
      <c r="D5" s="43" t="s">
        <v>117</v>
      </c>
      <c r="E5" s="43" t="s">
        <v>118</v>
      </c>
      <c r="F5" s="43" t="s">
        <v>119</v>
      </c>
      <c r="G5" s="43" t="s">
        <v>120</v>
      </c>
      <c r="H5" s="43" t="s">
        <v>121</v>
      </c>
      <c r="I5" s="43" t="s">
        <v>122</v>
      </c>
      <c r="J5" s="43" t="s">
        <v>123</v>
      </c>
      <c r="K5" s="43" t="s">
        <v>124</v>
      </c>
    </row>
    <row r="6" spans="3:11" ht="15.6" thickTop="1" thickBot="1">
      <c r="C6" s="44" t="s">
        <v>125</v>
      </c>
      <c r="D6" s="45"/>
      <c r="E6" s="45"/>
      <c r="F6" s="45"/>
      <c r="G6" s="45"/>
      <c r="H6" s="45"/>
      <c r="I6" s="45"/>
      <c r="J6" s="45"/>
      <c r="K6" s="45"/>
    </row>
    <row r="7" spans="3:11" ht="15.6" thickTop="1" thickBot="1">
      <c r="C7" s="44" t="s">
        <v>126</v>
      </c>
      <c r="D7" s="45"/>
      <c r="E7" s="45"/>
      <c r="F7" s="45"/>
      <c r="G7" s="45"/>
      <c r="H7" s="45"/>
      <c r="I7" s="45"/>
      <c r="J7" s="45"/>
      <c r="K7" s="45"/>
    </row>
    <row r="8" spans="3:11" ht="15.6" thickTop="1" thickBot="1">
      <c r="C8" s="44" t="s">
        <v>127</v>
      </c>
      <c r="D8" s="45"/>
      <c r="E8" s="45"/>
      <c r="F8" s="45"/>
      <c r="G8" s="45"/>
      <c r="H8" s="45"/>
      <c r="I8" s="45"/>
      <c r="J8" s="45"/>
      <c r="K8" s="45"/>
    </row>
    <row r="9" spans="3:11" ht="15.6" thickTop="1" thickBot="1">
      <c r="C9" s="44" t="s">
        <v>128</v>
      </c>
      <c r="D9" s="45"/>
      <c r="E9" s="45"/>
      <c r="F9" s="45"/>
      <c r="G9" s="45"/>
      <c r="H9" s="45"/>
      <c r="I9" s="45"/>
      <c r="J9" s="45"/>
      <c r="K9" s="45"/>
    </row>
    <row r="10" spans="3:11" ht="15.6" thickTop="1" thickBot="1">
      <c r="C10" s="44" t="s">
        <v>129</v>
      </c>
      <c r="D10" s="45"/>
      <c r="E10" s="45"/>
      <c r="F10" s="45"/>
      <c r="G10" s="45"/>
      <c r="H10" s="45"/>
      <c r="I10" s="45"/>
      <c r="J10" s="45"/>
      <c r="K10" s="45"/>
    </row>
    <row r="11" spans="3:11" ht="15.6" thickTop="1" thickBot="1">
      <c r="C11" s="44" t="s">
        <v>130</v>
      </c>
      <c r="D11" s="45"/>
      <c r="E11" s="45"/>
      <c r="F11" s="45"/>
      <c r="G11" s="45"/>
      <c r="H11" s="45"/>
      <c r="I11" s="45"/>
      <c r="J11" s="45"/>
      <c r="K11" s="45"/>
    </row>
    <row r="12" spans="3:11" ht="15.6" thickTop="1" thickBot="1">
      <c r="C12" s="44" t="s">
        <v>131</v>
      </c>
      <c r="D12" s="45"/>
      <c r="E12" s="45"/>
      <c r="F12" s="45"/>
      <c r="G12" s="45"/>
      <c r="H12" s="45"/>
      <c r="I12" s="45"/>
      <c r="J12" s="45"/>
      <c r="K12" s="45"/>
    </row>
    <row r="13" spans="3:11" ht="15.6" thickTop="1" thickBot="1">
      <c r="C13" s="44" t="s">
        <v>132</v>
      </c>
      <c r="D13" s="45"/>
      <c r="E13" s="45"/>
      <c r="F13" s="45"/>
      <c r="G13" s="45"/>
      <c r="H13" s="45"/>
      <c r="I13" s="45"/>
      <c r="J13" s="45"/>
      <c r="K13" s="45"/>
    </row>
    <row r="14" spans="3:11" ht="15.6" thickTop="1" thickBot="1">
      <c r="C14" s="44" t="s">
        <v>133</v>
      </c>
      <c r="D14" s="45"/>
      <c r="E14" s="45"/>
      <c r="F14" s="45"/>
      <c r="G14" s="45"/>
      <c r="H14" s="45"/>
      <c r="I14" s="45"/>
      <c r="J14" s="45"/>
      <c r="K14" s="45"/>
    </row>
    <row r="15" spans="3:11" ht="15.6" thickTop="1" thickBot="1">
      <c r="C15" s="44" t="s">
        <v>134</v>
      </c>
      <c r="D15" s="45"/>
      <c r="E15" s="45"/>
      <c r="F15" s="45"/>
      <c r="G15" s="45"/>
      <c r="H15" s="45"/>
      <c r="I15" s="45"/>
      <c r="J15" s="45"/>
      <c r="K15" s="45"/>
    </row>
    <row r="16" spans="3:11" ht="15.6" thickTop="1" thickBot="1">
      <c r="C16" s="44" t="s">
        <v>135</v>
      </c>
      <c r="D16" s="45"/>
      <c r="E16" s="45"/>
      <c r="F16" s="45"/>
      <c r="G16" s="45"/>
      <c r="H16" s="45"/>
      <c r="I16" s="45"/>
      <c r="J16" s="45"/>
      <c r="K16" s="45"/>
    </row>
    <row r="17" spans="3:11" ht="15.6" thickTop="1" thickBot="1">
      <c r="C17" s="44" t="s">
        <v>136</v>
      </c>
      <c r="D17" s="45"/>
      <c r="E17" s="45"/>
      <c r="F17" s="45"/>
      <c r="G17" s="45"/>
      <c r="H17" s="45"/>
      <c r="I17" s="45"/>
      <c r="J17" s="45"/>
      <c r="K17" s="45"/>
    </row>
    <row r="18" spans="3:11" ht="15.6" thickTop="1" thickBot="1">
      <c r="C18" s="44" t="s">
        <v>137</v>
      </c>
      <c r="D18" s="45"/>
      <c r="E18" s="45"/>
      <c r="F18" s="45"/>
      <c r="G18" s="45"/>
      <c r="H18" s="45"/>
      <c r="I18" s="45"/>
      <c r="J18" s="45"/>
      <c r="K18" s="45"/>
    </row>
    <row r="19" spans="3:11" ht="15.6" thickTop="1" thickBot="1">
      <c r="C19" s="44" t="s">
        <v>138</v>
      </c>
      <c r="D19" s="45"/>
      <c r="E19" s="45"/>
      <c r="F19" s="45"/>
      <c r="G19" s="45"/>
      <c r="H19" s="45"/>
      <c r="I19" s="45"/>
      <c r="J19" s="45"/>
      <c r="K19" s="45"/>
    </row>
    <row r="20" spans="3:11" ht="15.6" thickTop="1" thickBot="1">
      <c r="C20" s="44" t="s">
        <v>139</v>
      </c>
      <c r="D20" s="45"/>
      <c r="E20" s="45"/>
      <c r="F20" s="45"/>
      <c r="G20" s="45"/>
      <c r="H20" s="45"/>
      <c r="I20" s="45"/>
      <c r="J20" s="45"/>
      <c r="K20" s="45"/>
    </row>
    <row r="21" spans="3:11" ht="15" thickTop="1"/>
    <row r="22" spans="3:11">
      <c r="F22" s="40"/>
    </row>
  </sheetData>
  <mergeCells count="2">
    <mergeCell ref="C4:C5"/>
    <mergeCell ref="D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Bremni Thevarajan</dc:creator>
  <cp:keywords/>
  <dc:description/>
  <cp:lastModifiedBy>Anna McKenzie | Work with Perpetrators e.V.</cp:lastModifiedBy>
  <cp:revision/>
  <dcterms:created xsi:type="dcterms:W3CDTF">2023-01-06T12:35:14Z</dcterms:created>
  <dcterms:modified xsi:type="dcterms:W3CDTF">2024-01-08T12:39:22Z</dcterms:modified>
  <cp:category/>
  <cp:contentStatus/>
</cp:coreProperties>
</file>